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A4F0CFF1-0D76-4517-972E-499E796288A5}" xr6:coauthVersionLast="47" xr6:coauthVersionMax="47" xr10:uidLastSave="{00000000-0000-0000-0000-000000000000}"/>
  <workbookProtection workbookAlgorithmName="SHA-512" workbookHashValue="Q83l2x8CxA2M2a6iqmUQ1dUM/plN0KjVVe31RyzpdUDvWjaK6ytgfeeDGiLxxAiJIl+6e6UIMF1l6sydmQpx8Q==" workbookSaltValue="+QZbBo41NA6y0vpBWaIKZw==" workbookSpinCount="100000" lockStructure="1"/>
  <bookViews>
    <workbookView xWindow="-28920" yWindow="-765" windowWidth="29040" windowHeight="15840" tabRatio="734" activeTab="1" xr2:uid="{00000000-000D-0000-FFFF-FFFF00000000}"/>
  </bookViews>
  <sheets>
    <sheet name="Schema" sheetId="18" r:id="rId1"/>
    <sheet name="Tool paritaire comités" sheetId="15" r:id="rId2"/>
    <sheet name="FAQ" sheetId="17" r:id="rId3"/>
    <sheet name="data PC" sheetId="16" state="hidden" r:id="rId4"/>
    <sheet name="Benchmarks" sheetId="14" state="hidden" r:id="rId5"/>
  </sheets>
  <definedNames>
    <definedName name="_xlnm.Print_Area" localSheetId="1">'Tool paritaire comités'!$A$1:$T$115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 i="16" l="1"/>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43" i="16"/>
  <c r="M68" i="14" a="1"/>
  <c r="M68" i="14" s="1"/>
  <c r="M63" i="14" a="1"/>
  <c r="M63" i="14" s="1"/>
  <c r="M64" i="14" a="1"/>
  <c r="M64" i="14" s="1"/>
  <c r="M65" i="14" a="1"/>
  <c r="M65" i="14" s="1"/>
  <c r="M66" i="14" a="1"/>
  <c r="M66" i="14" s="1"/>
  <c r="M67" i="14" a="1"/>
  <c r="M67" i="14" s="1"/>
  <c r="M62" i="14" a="1"/>
  <c r="M62" i="14" s="1"/>
  <c r="K62" i="14" a="1"/>
  <c r="K62" i="14" s="1"/>
  <c r="M61" i="14" a="1"/>
  <c r="M61" i="14" s="1"/>
  <c r="M56" i="14" a="1"/>
  <c r="M56" i="14" s="1"/>
  <c r="M55" i="14" a="1"/>
  <c r="M55" i="14" s="1"/>
  <c r="S55" i="14" s="1"/>
  <c r="M53" i="14" a="1"/>
  <c r="M53" i="14" s="1"/>
  <c r="S53" i="14" s="1"/>
  <c r="M54" i="14" a="1"/>
  <c r="M54" i="14" s="1"/>
  <c r="K68" i="14" a="1"/>
  <c r="K68" i="14" s="1"/>
  <c r="K67" i="14" a="1"/>
  <c r="K67" i="14" s="1"/>
  <c r="K66" i="14" a="1"/>
  <c r="K66" i="14" s="1"/>
  <c r="K65" i="14" a="1"/>
  <c r="K65" i="14" s="1"/>
  <c r="K64" i="14" a="1"/>
  <c r="K64" i="14" s="1"/>
  <c r="K63" i="14" a="1"/>
  <c r="K63" i="14" s="1"/>
  <c r="K61" i="14" a="1"/>
  <c r="K61" i="14" s="1"/>
  <c r="K60" i="14" a="1"/>
  <c r="K60" i="14" s="1"/>
  <c r="K55" i="14" a="1"/>
  <c r="K55" i="14" s="1"/>
  <c r="K54" i="14" a="1"/>
  <c r="K54" i="14" s="1"/>
  <c r="M52" i="14" a="1"/>
  <c r="M52" i="14" s="1"/>
  <c r="S52" i="14" s="1"/>
  <c r="M43" i="14" a="1"/>
  <c r="M43" i="14" s="1"/>
  <c r="K53" i="14" a="1"/>
  <c r="K53" i="14" s="1"/>
  <c r="Q53" i="14" s="1"/>
  <c r="K52" i="14" a="1"/>
  <c r="K52" i="14" s="1"/>
  <c r="Q52" i="14" s="1"/>
  <c r="Q55" i="14" l="1"/>
  <c r="Q60" i="14"/>
  <c r="K44" i="14" a="1"/>
  <c r="K44" i="14" s="1"/>
  <c r="M57" i="14" l="1" a="1"/>
  <c r="M57" i="14" s="1"/>
  <c r="M58" i="14" a="1"/>
  <c r="M58" i="14" s="1"/>
  <c r="M59" i="14" a="1"/>
  <c r="M59" i="14" s="1"/>
  <c r="M60" i="14" a="1"/>
  <c r="M60" i="14" s="1"/>
  <c r="S60" i="14" s="1"/>
  <c r="M51" i="14" a="1"/>
  <c r="M51" i="14" s="1"/>
  <c r="S51" i="14" s="1"/>
  <c r="M50" i="14" a="1"/>
  <c r="M50" i="14" s="1"/>
  <c r="Q44" i="14"/>
  <c r="K56" i="14" a="1"/>
  <c r="K56" i="14" s="1"/>
  <c r="K57" i="14" a="1"/>
  <c r="K57" i="14" s="1"/>
  <c r="K58" i="14" a="1"/>
  <c r="K58" i="14" s="1"/>
  <c r="K59" i="14" a="1"/>
  <c r="K59" i="14" s="1"/>
  <c r="K51" i="14" a="1"/>
  <c r="K51" i="14" s="1"/>
  <c r="Q51" i="14" s="1"/>
  <c r="K50" i="14" a="1"/>
  <c r="K50" i="14" s="1"/>
  <c r="Q50" i="14" s="1"/>
  <c r="K45" i="14" a="1"/>
  <c r="K45" i="14" s="1"/>
  <c r="S56" i="14" l="1"/>
  <c r="S57" i="14"/>
  <c r="S59" i="14"/>
  <c r="S58" i="14"/>
  <c r="K49" i="14" l="1" a="1"/>
  <c r="K49" i="14" s="1"/>
  <c r="M44" i="14" l="1" a="1"/>
  <c r="M44" i="14" s="1"/>
  <c r="S44" i="14" s="1"/>
  <c r="M45" i="14" a="1"/>
  <c r="M45" i="14" s="1"/>
  <c r="S45" i="14" s="1"/>
  <c r="M46" i="14" a="1"/>
  <c r="M46" i="14" s="1"/>
  <c r="S46" i="14" s="1"/>
  <c r="M47" i="14" a="1"/>
  <c r="M47" i="14" s="1"/>
  <c r="S47" i="14" s="1"/>
  <c r="M48" i="14" a="1"/>
  <c r="M48" i="14" s="1"/>
  <c r="S48" i="14" s="1"/>
  <c r="M49" i="14" a="1"/>
  <c r="M49" i="14" s="1"/>
  <c r="S49" i="14" s="1"/>
  <c r="S50" i="14"/>
  <c r="S43" i="14"/>
  <c r="Q45" i="14"/>
  <c r="K46" i="14" a="1"/>
  <c r="K46" i="14" s="1"/>
  <c r="Q46" i="14" s="1"/>
  <c r="K47" i="14" a="1"/>
  <c r="K47" i="14" s="1"/>
  <c r="Q47" i="14" s="1"/>
  <c r="K48" i="14" a="1"/>
  <c r="K48" i="14" s="1"/>
  <c r="Q48" i="14" s="1"/>
  <c r="Q49" i="14"/>
  <c r="Q56" i="14"/>
  <c r="Q57" i="14"/>
  <c r="Q58" i="14"/>
  <c r="Q59" i="14"/>
  <c r="J41" i="14"/>
  <c r="AG28" i="16" l="1" a="1"/>
  <c r="AG28" i="16" s="1"/>
  <c r="W13" i="16" a="1"/>
  <c r="W13" i="16" s="1"/>
  <c r="W28" i="16" a="1"/>
  <c r="W28" i="16" s="1"/>
  <c r="X13" i="16" a="1"/>
  <c r="X13" i="16" s="1"/>
  <c r="P108" i="15" a="1"/>
  <c r="P108" i="15" s="1"/>
  <c r="F106" i="15" a="1"/>
  <c r="F106" i="15" s="1"/>
  <c r="AE28" i="16" a="1"/>
  <c r="AE28" i="16" s="1"/>
  <c r="K106" i="15" a="1"/>
  <c r="K106" i="15" s="1"/>
  <c r="R106" i="15" a="1"/>
  <c r="R106" i="15" s="1"/>
  <c r="P106" i="15" a="1"/>
  <c r="P106" i="15" s="1"/>
  <c r="T106" i="15" a="1"/>
  <c r="T106" i="15" s="1"/>
  <c r="Y13" i="16" a="1"/>
  <c r="Y13" i="16" s="1"/>
  <c r="F104" i="15" a="1"/>
  <c r="F104" i="15" s="1"/>
  <c r="Z13" i="16" a="1"/>
  <c r="Z13" i="16" s="1"/>
  <c r="AF28" i="16" a="1"/>
  <c r="AF28" i="16" s="1"/>
  <c r="AD28" i="16" a="1"/>
  <c r="AD28" i="16" s="1"/>
  <c r="P105" i="15" a="1"/>
  <c r="P105" i="15" s="1"/>
  <c r="P104" i="15" a="1"/>
  <c r="P104" i="15" s="1"/>
  <c r="P96" i="15" a="1"/>
  <c r="P96" i="15" s="1"/>
  <c r="K105" i="15" a="1"/>
  <c r="K105" i="15" s="1"/>
  <c r="K104" i="15" a="1"/>
  <c r="K104" i="15" s="1"/>
  <c r="K97" i="15" a="1"/>
  <c r="K97" i="15" s="1"/>
  <c r="AC28" i="16" a="1"/>
  <c r="AC28" i="16" s="1"/>
  <c r="X23" i="16" a="1"/>
  <c r="X23" i="16" s="1"/>
  <c r="T104" i="15" a="1"/>
  <c r="T104" i="15" s="1"/>
  <c r="T105" i="15" a="1"/>
  <c r="T105" i="15" s="1"/>
  <c r="T97" i="15" a="1"/>
  <c r="T97" i="15" s="1"/>
  <c r="R104" i="15" a="1"/>
  <c r="R104" i="15" s="1"/>
  <c r="R105" i="15" a="1"/>
  <c r="R105" i="15" s="1"/>
  <c r="F105" i="15" a="1"/>
  <c r="F105" i="15" s="1"/>
  <c r="F103" i="15" a="1"/>
  <c r="F103" i="15" s="1"/>
  <c r="T110" i="15" a="1"/>
  <c r="T110" i="15" s="1"/>
  <c r="AL28" i="16" a="1"/>
  <c r="AL28" i="16" s="1"/>
  <c r="P109" i="15" a="1"/>
  <c r="P109" i="15" s="1"/>
  <c r="AJ28" i="16" a="1"/>
  <c r="AJ28" i="16" s="1"/>
  <c r="AK29" i="16" a="1"/>
  <c r="AK29" i="16" s="1"/>
  <c r="AK35" i="16" a="1"/>
  <c r="AK35" i="16" s="1"/>
  <c r="F97" i="15" a="1"/>
  <c r="F97" i="15" s="1"/>
  <c r="K99" i="15" a="1"/>
  <c r="K99" i="15" s="1"/>
  <c r="R102" i="15" a="1"/>
  <c r="R102" i="15" s="1"/>
  <c r="T111" i="15" a="1"/>
  <c r="T111" i="15" s="1"/>
  <c r="T112" i="15" a="1"/>
  <c r="T112" i="15" s="1"/>
  <c r="AI28" i="16" a="1"/>
  <c r="AI28" i="16" s="1"/>
  <c r="AJ29" i="16" a="1"/>
  <c r="AJ29" i="16" s="1"/>
  <c r="AJ35" i="16" a="1"/>
  <c r="AJ35" i="16" s="1"/>
  <c r="F102" i="15" a="1"/>
  <c r="F102" i="15" s="1"/>
  <c r="R101" i="15" a="1"/>
  <c r="R101" i="15" s="1"/>
  <c r="W23" i="16" a="1"/>
  <c r="W23" i="16" s="1"/>
  <c r="AH28" i="16" a="1"/>
  <c r="AH28" i="16" s="1"/>
  <c r="AI29" i="16" a="1"/>
  <c r="AI29" i="16" s="1"/>
  <c r="AI35" i="16" a="1"/>
  <c r="AI35" i="16" s="1"/>
  <c r="F101" i="15" a="1"/>
  <c r="F101" i="15" s="1"/>
  <c r="K113" i="15" a="1"/>
  <c r="K113" i="15" s="1"/>
  <c r="R100" i="15" a="1"/>
  <c r="R100" i="15" s="1"/>
  <c r="T109" i="15" a="1"/>
  <c r="T109" i="15" s="1"/>
  <c r="W29" i="16" a="1"/>
  <c r="W29" i="16" s="1"/>
  <c r="AL35" i="16" a="1"/>
  <c r="AL35" i="16" s="1"/>
  <c r="K100" i="15" a="1"/>
  <c r="K100" i="15" s="1"/>
  <c r="R103" i="15" a="1"/>
  <c r="R103" i="15" s="1"/>
  <c r="AH29" i="16" a="1"/>
  <c r="AH29" i="16" s="1"/>
  <c r="AH35" i="16" a="1"/>
  <c r="AH35" i="16" s="1"/>
  <c r="F100" i="15" a="1"/>
  <c r="F100" i="15" s="1"/>
  <c r="K112" i="15" a="1"/>
  <c r="K112" i="15" s="1"/>
  <c r="P113" i="15" a="1"/>
  <c r="P113" i="15" s="1"/>
  <c r="R99" i="15" a="1"/>
  <c r="R99" i="15" s="1"/>
  <c r="T108" i="15" a="1"/>
  <c r="T108" i="15" s="1"/>
  <c r="AG35" i="16" a="1"/>
  <c r="AG35" i="16" s="1"/>
  <c r="F99" i="15" a="1"/>
  <c r="F99" i="15" s="1"/>
  <c r="K111" i="15" a="1"/>
  <c r="K111" i="15" s="1"/>
  <c r="P103" i="15" a="1"/>
  <c r="P103" i="15" s="1"/>
  <c r="AK28" i="16" a="1"/>
  <c r="AK28" i="16" s="1"/>
  <c r="AF29" i="16" a="1"/>
  <c r="AF29" i="16" s="1"/>
  <c r="AF40" i="16" s="1"/>
  <c r="F98" i="15" a="1"/>
  <c r="F98" i="15" s="1"/>
  <c r="K110" i="15" a="1"/>
  <c r="K110" i="15" s="1"/>
  <c r="P102" i="15" a="1"/>
  <c r="P102" i="15" s="1"/>
  <c r="AG29" i="16" a="1"/>
  <c r="AG29" i="16" s="1"/>
  <c r="F112" i="15" a="1"/>
  <c r="F112" i="15" s="1"/>
  <c r="K109" i="15" a="1"/>
  <c r="K109" i="15" s="1"/>
  <c r="P101" i="15" a="1"/>
  <c r="P101" i="15" s="1"/>
  <c r="R113" i="15" a="1"/>
  <c r="R113" i="15" s="1"/>
  <c r="T98" i="15" a="1"/>
  <c r="T98" i="15" s="1"/>
  <c r="AL29" i="16" a="1"/>
  <c r="AL29" i="16" s="1"/>
  <c r="AL40" i="16" s="1"/>
  <c r="K108" i="15" a="1"/>
  <c r="K108" i="15" s="1"/>
  <c r="P100" i="15" a="1"/>
  <c r="P100" i="15" s="1"/>
  <c r="R112" i="15" a="1"/>
  <c r="R112" i="15" s="1"/>
  <c r="AE29" i="16" a="1"/>
  <c r="AE29" i="16" s="1"/>
  <c r="AE40" i="16" s="1"/>
  <c r="Z21" i="16" a="1"/>
  <c r="Z21" i="16" s="1"/>
  <c r="F111" i="15" a="1"/>
  <c r="F111" i="15" s="1"/>
  <c r="AB28" i="16" a="1"/>
  <c r="AB28" i="16" s="1"/>
  <c r="AC29" i="16" a="1"/>
  <c r="AC29" i="16" s="1"/>
  <c r="AL36" i="16" a="1"/>
  <c r="AL36" i="16" s="1"/>
  <c r="F110" i="15" a="1"/>
  <c r="F110" i="15" s="1"/>
  <c r="P99" i="15" a="1"/>
  <c r="P99" i="15" s="1"/>
  <c r="R111" i="15" a="1"/>
  <c r="R111" i="15" s="1"/>
  <c r="T102" i="15" a="1"/>
  <c r="T102" i="15" s="1"/>
  <c r="X17" i="16" a="1"/>
  <c r="X17" i="16" s="1"/>
  <c r="AD29" i="16" a="1"/>
  <c r="AD29" i="16" s="1"/>
  <c r="AD40" i="16" s="1"/>
  <c r="AA28" i="16" a="1"/>
  <c r="AA28" i="16" s="1"/>
  <c r="AB29" i="16" a="1"/>
  <c r="AB29" i="16" s="1"/>
  <c r="AK36" i="16" a="1"/>
  <c r="AK36" i="16" s="1"/>
  <c r="F109" i="15" a="1"/>
  <c r="F109" i="15" s="1"/>
  <c r="F96" i="15" a="1"/>
  <c r="F96" i="15" s="1"/>
  <c r="P98" i="15" a="1"/>
  <c r="P98" i="15" s="1"/>
  <c r="R110" i="15" a="1"/>
  <c r="R110" i="15" s="1"/>
  <c r="T101" i="15" a="1"/>
  <c r="T101" i="15" s="1"/>
  <c r="X28" i="16" a="1"/>
  <c r="X28" i="16" s="1"/>
  <c r="Z28" i="16" a="1"/>
  <c r="Z28" i="16" s="1"/>
  <c r="AA29" i="16" a="1"/>
  <c r="AA29" i="16" s="1"/>
  <c r="AA40" i="16" s="1"/>
  <c r="AJ36" i="16" a="1"/>
  <c r="AJ36" i="16" s="1"/>
  <c r="F108" i="15" a="1"/>
  <c r="F108" i="15" s="1"/>
  <c r="P97" i="15" a="1"/>
  <c r="P97" i="15" s="1"/>
  <c r="R109" i="15" a="1"/>
  <c r="R109" i="15" s="1"/>
  <c r="T100" i="15" a="1"/>
  <c r="T100" i="15" s="1"/>
  <c r="Y28" i="16" a="1"/>
  <c r="Y28" i="16" s="1"/>
  <c r="Z29" i="16" a="1"/>
  <c r="Z29" i="16" s="1"/>
  <c r="AI36" i="16" a="1"/>
  <c r="AI36" i="16" s="1"/>
  <c r="K98" i="15" a="1"/>
  <c r="K98" i="15" s="1"/>
  <c r="R108" i="15" a="1"/>
  <c r="R108" i="15" s="1"/>
  <c r="T99" i="15" a="1"/>
  <c r="T99" i="15" s="1"/>
  <c r="Y29" i="16" a="1"/>
  <c r="Y29" i="16" s="1"/>
  <c r="AH36" i="16" a="1"/>
  <c r="AH36" i="16" s="1"/>
  <c r="K103" i="15" a="1"/>
  <c r="K103" i="15" s="1"/>
  <c r="P112" i="15" a="1"/>
  <c r="P112" i="15" s="1"/>
  <c r="T103" i="15" a="1"/>
  <c r="T103" i="15" s="1"/>
  <c r="AG36" i="16" a="1"/>
  <c r="AG36" i="16" s="1"/>
  <c r="F113" i="15" a="1"/>
  <c r="F113" i="15" s="1"/>
  <c r="K102" i="15" a="1"/>
  <c r="K102" i="15" s="1"/>
  <c r="P111" i="15" a="1"/>
  <c r="P111" i="15" s="1"/>
  <c r="R97" i="15" a="1"/>
  <c r="R97" i="15" s="1"/>
  <c r="X29" i="16" a="1"/>
  <c r="X29" i="16" s="1"/>
  <c r="X40" i="16" s="1"/>
  <c r="K101" i="15" a="1"/>
  <c r="K101" i="15" s="1"/>
  <c r="P110" i="15" a="1"/>
  <c r="P110" i="15" s="1"/>
  <c r="R98" i="15" a="1"/>
  <c r="R98" i="15" s="1"/>
  <c r="T113" i="15" a="1"/>
  <c r="T113" i="15" s="1"/>
  <c r="Z22" i="16" a="1"/>
  <c r="Z22" i="16" s="1"/>
  <c r="Y18" i="16" a="1"/>
  <c r="Y18" i="16" s="1"/>
  <c r="Z23" i="16" a="1"/>
  <c r="Z23" i="16" s="1"/>
  <c r="AE23" i="16" s="1"/>
  <c r="Y17" i="16" a="1"/>
  <c r="Y17" i="16" s="1"/>
  <c r="X14" i="16" a="1"/>
  <c r="X14" i="16" s="1"/>
  <c r="Y19" i="16" a="1"/>
  <c r="Y19" i="16" s="1"/>
  <c r="X15" i="16" a="1"/>
  <c r="X15" i="16" s="1"/>
  <c r="Y20" i="16" a="1"/>
  <c r="Y20" i="16" s="1"/>
  <c r="Y22" i="16" a="1"/>
  <c r="Y22" i="16" s="1"/>
  <c r="X16" i="16" a="1"/>
  <c r="X16" i="16" s="1"/>
  <c r="X19" i="16" a="1"/>
  <c r="X19" i="16" s="1"/>
  <c r="AE13" i="16"/>
  <c r="W15" i="16" a="1"/>
  <c r="W15" i="16" s="1"/>
  <c r="X20" i="16" a="1"/>
  <c r="X20" i="16" s="1"/>
  <c r="Z14" i="16" a="1"/>
  <c r="Z14" i="16" s="1"/>
  <c r="Y16" i="16" a="1"/>
  <c r="Y16" i="16" s="1"/>
  <c r="Y23" i="16" a="1"/>
  <c r="Y23" i="16" s="1"/>
  <c r="W16" i="16" a="1"/>
  <c r="W16" i="16" s="1"/>
  <c r="X21" i="16" a="1"/>
  <c r="X21" i="16" s="1"/>
  <c r="Z15" i="16" a="1"/>
  <c r="Z15" i="16" s="1"/>
  <c r="W22" i="16" a="1"/>
  <c r="W22" i="16" s="1"/>
  <c r="X18" i="16" a="1"/>
  <c r="X18" i="16" s="1"/>
  <c r="W17" i="16" a="1"/>
  <c r="W17" i="16" s="1"/>
  <c r="X22" i="16" a="1"/>
  <c r="X22" i="16" s="1"/>
  <c r="Z16" i="16" a="1"/>
  <c r="Z16" i="16" s="1"/>
  <c r="W14" i="16" a="1"/>
  <c r="W14" i="16" s="1"/>
  <c r="W18" i="16" a="1"/>
  <c r="W18" i="16" s="1"/>
  <c r="Z17" i="16" a="1"/>
  <c r="Z17" i="16" s="1"/>
  <c r="Y21" i="16" a="1"/>
  <c r="Y21" i="16" s="1"/>
  <c r="W19" i="16" a="1"/>
  <c r="W19" i="16" s="1"/>
  <c r="Z18" i="16" a="1"/>
  <c r="Z18" i="16" s="1"/>
  <c r="W20" i="16" a="1"/>
  <c r="W20" i="16" s="1"/>
  <c r="Y14" i="16" a="1"/>
  <c r="Y14" i="16" s="1"/>
  <c r="Z19" i="16" a="1"/>
  <c r="Z19" i="16" s="1"/>
  <c r="W21" i="16" a="1"/>
  <c r="W21" i="16" s="1"/>
  <c r="Y15" i="16" a="1"/>
  <c r="Y15" i="16" s="1"/>
  <c r="Z20" i="16" a="1"/>
  <c r="Z20" i="16" s="1"/>
  <c r="G104" i="15" l="1"/>
  <c r="Q106" i="15"/>
  <c r="L53" i="14" s="1"/>
  <c r="R53" i="14" s="1"/>
  <c r="AK38" i="16"/>
  <c r="Q103" i="15"/>
  <c r="L50" i="14" s="1"/>
  <c r="R50" i="14" s="1"/>
  <c r="S98" i="15"/>
  <c r="K115" i="15"/>
  <c r="AG31" i="16"/>
  <c r="AG40" i="16"/>
  <c r="W31" i="16"/>
  <c r="W41" i="16" s="1"/>
  <c r="W40" i="16"/>
  <c r="W30" i="16"/>
  <c r="AK40" i="16"/>
  <c r="S102" i="15"/>
  <c r="R114" i="15"/>
  <c r="S108" i="15"/>
  <c r="T114" i="15"/>
  <c r="G110" i="15"/>
  <c r="H110" i="15" s="1"/>
  <c r="G108" i="15"/>
  <c r="F114" i="15"/>
  <c r="Q108" i="15"/>
  <c r="L108" i="15"/>
  <c r="K114" i="15"/>
  <c r="P114" i="15"/>
  <c r="F107" i="15"/>
  <c r="L106" i="15"/>
  <c r="G106" i="15"/>
  <c r="S106" i="15"/>
  <c r="T107" i="15"/>
  <c r="K107" i="15"/>
  <c r="R107" i="15"/>
  <c r="P107" i="15"/>
  <c r="L103" i="15"/>
  <c r="Q102" i="15"/>
  <c r="L49" i="14" s="1"/>
  <c r="R49" i="14" s="1"/>
  <c r="G113" i="15"/>
  <c r="H113" i="15" s="1"/>
  <c r="G105" i="15"/>
  <c r="H105" i="15" s="1"/>
  <c r="S105" i="15"/>
  <c r="L105" i="15"/>
  <c r="Q104" i="15"/>
  <c r="L51" i="14" s="1"/>
  <c r="R51" i="14" s="1"/>
  <c r="Q105" i="15"/>
  <c r="L52" i="14" s="1"/>
  <c r="R52" i="14" s="1"/>
  <c r="S100" i="15"/>
  <c r="Q113" i="15"/>
  <c r="L60" i="14" s="1"/>
  <c r="L67" i="14"/>
  <c r="S101" i="15"/>
  <c r="AB40" i="16"/>
  <c r="AB31" i="16"/>
  <c r="AC40" i="16"/>
  <c r="AC31" i="16"/>
  <c r="AC41" i="16" s="1"/>
  <c r="S113" i="15"/>
  <c r="G97" i="15"/>
  <c r="G102" i="15"/>
  <c r="I102" i="15" s="1"/>
  <c r="M102" i="15" s="1"/>
  <c r="N102" i="15" s="1"/>
  <c r="L97" i="15"/>
  <c r="Q96" i="15"/>
  <c r="L43" i="14" s="1"/>
  <c r="L113" i="15"/>
  <c r="S104" i="15"/>
  <c r="L104" i="15"/>
  <c r="G103" i="15"/>
  <c r="S97" i="15"/>
  <c r="Q101" i="15"/>
  <c r="S103" i="15"/>
  <c r="S99" i="15"/>
  <c r="L102" i="15"/>
  <c r="AL37" i="16"/>
  <c r="G98" i="15"/>
  <c r="L101" i="15"/>
  <c r="AL38" i="16"/>
  <c r="AL31" i="16"/>
  <c r="AL30" i="16"/>
  <c r="AK37" i="16"/>
  <c r="S110" i="15"/>
  <c r="Z31" i="16"/>
  <c r="Z40" i="16"/>
  <c r="Y24" i="16"/>
  <c r="AI13" i="16" s="1"/>
  <c r="W24" i="16"/>
  <c r="AG13" i="16" s="1"/>
  <c r="R60" i="14" l="1"/>
  <c r="AL41" i="16"/>
  <c r="H108" i="15"/>
  <c r="H107" i="15" s="1"/>
  <c r="S107" i="15"/>
  <c r="H106" i="15"/>
  <c r="I106" i="15"/>
  <c r="I105" i="15"/>
  <c r="M105" i="15" s="1"/>
  <c r="N105" i="15" s="1"/>
  <c r="J52" i="14" s="1"/>
  <c r="P52" i="14" s="1"/>
  <c r="H102" i="15"/>
  <c r="J102" i="15"/>
  <c r="J49" i="14"/>
  <c r="P49" i="14" s="1"/>
  <c r="L48" i="14"/>
  <c r="R48" i="14" s="1"/>
  <c r="I104" i="15"/>
  <c r="H104" i="15"/>
  <c r="I103" i="15"/>
  <c r="H103" i="15"/>
  <c r="I108" i="15"/>
  <c r="I97" i="15"/>
  <c r="H97" i="15"/>
  <c r="J108" i="15" l="1"/>
  <c r="J106" i="15"/>
  <c r="M106" i="15"/>
  <c r="N106" i="15" s="1"/>
  <c r="J53" i="14" s="1"/>
  <c r="P53" i="14" s="1"/>
  <c r="J105" i="15"/>
  <c r="M97" i="15"/>
  <c r="J103" i="15"/>
  <c r="M103" i="15"/>
  <c r="N103" i="15" s="1"/>
  <c r="J50" i="14" s="1"/>
  <c r="P50" i="14" s="1"/>
  <c r="J104" i="15"/>
  <c r="M104" i="15"/>
  <c r="N104" i="15" s="1"/>
  <c r="J51" i="14" s="1"/>
  <c r="P51" i="14" s="1"/>
  <c r="K41" i="14"/>
  <c r="Q41" i="14" s="1"/>
  <c r="P41" i="14"/>
  <c r="AB41" i="16"/>
  <c r="Y31" i="16"/>
  <c r="Y41" i="16" s="1"/>
  <c r="Z30" i="16"/>
  <c r="AA31" i="16"/>
  <c r="AA41" i="16" s="1"/>
  <c r="AC30" i="16"/>
  <c r="AD30" i="16"/>
  <c r="AF30" i="16"/>
  <c r="AE14" i="16"/>
  <c r="AE17" i="16"/>
  <c r="AE18" i="16"/>
  <c r="AE22" i="16"/>
  <c r="AD14" i="16"/>
  <c r="AI38" i="16"/>
  <c r="N97" i="15" l="1"/>
  <c r="J44" i="14" s="1"/>
  <c r="P44" i="14" s="1"/>
  <c r="Y30" i="16"/>
  <c r="AA30" i="16"/>
  <c r="X30" i="16"/>
  <c r="AB30" i="16"/>
  <c r="AJ30" i="16"/>
  <c r="Z41" i="16"/>
  <c r="AH30" i="16"/>
  <c r="AI37" i="16"/>
  <c r="AG30" i="16"/>
  <c r="Q98" i="15"/>
  <c r="AG37" i="16"/>
  <c r="L55" i="14"/>
  <c r="S109" i="15"/>
  <c r="G99" i="15"/>
  <c r="L41" i="14"/>
  <c r="R41" i="14" s="1"/>
  <c r="G100" i="15"/>
  <c r="H100" i="15" s="1"/>
  <c r="AD19" i="16"/>
  <c r="AD15" i="16"/>
  <c r="AE19" i="16"/>
  <c r="AE15" i="16"/>
  <c r="AD23" i="16"/>
  <c r="AD18" i="16"/>
  <c r="X24" i="16"/>
  <c r="AH13" i="16" s="1"/>
  <c r="AD21" i="16"/>
  <c r="AD17" i="16"/>
  <c r="AD22" i="16"/>
  <c r="AE21" i="16"/>
  <c r="AJ40" i="16"/>
  <c r="L98" i="15"/>
  <c r="AG21" i="16"/>
  <c r="AH21" i="16"/>
  <c r="AD20" i="16"/>
  <c r="AD16" i="16"/>
  <c r="AE20" i="16"/>
  <c r="AE16" i="16"/>
  <c r="AK31" i="16"/>
  <c r="AI40" i="16"/>
  <c r="M41" i="14"/>
  <c r="S41" i="14" s="1"/>
  <c r="L109" i="15"/>
  <c r="Z24" i="16"/>
  <c r="AF31" i="16"/>
  <c r="AF41" i="16" s="1"/>
  <c r="AH38" i="16"/>
  <c r="AE30" i="16"/>
  <c r="AH40" i="16"/>
  <c r="L99" i="15"/>
  <c r="S112" i="15"/>
  <c r="AH37" i="16"/>
  <c r="AJ37" i="16"/>
  <c r="AG38" i="16"/>
  <c r="AK30" i="16"/>
  <c r="AI30" i="16"/>
  <c r="AE31" i="16"/>
  <c r="AE41" i="16" s="1"/>
  <c r="AI31" i="16"/>
  <c r="AI41" i="16" s="1"/>
  <c r="AD31" i="16"/>
  <c r="AD41" i="16" s="1"/>
  <c r="AH31" i="16"/>
  <c r="L112" i="15"/>
  <c r="G111" i="15"/>
  <c r="H111" i="15" s="1"/>
  <c r="G112" i="15"/>
  <c r="H112" i="15" s="1"/>
  <c r="L111" i="15"/>
  <c r="Q110" i="15"/>
  <c r="L57" i="14" s="1"/>
  <c r="Q111" i="15"/>
  <c r="L58" i="14" s="1"/>
  <c r="S111" i="15"/>
  <c r="H98" i="15"/>
  <c r="Q97" i="15"/>
  <c r="Q109" i="15"/>
  <c r="L110" i="15"/>
  <c r="G109" i="15"/>
  <c r="Q112" i="15"/>
  <c r="L59" i="14" s="1"/>
  <c r="G101" i="15"/>
  <c r="Q100" i="15"/>
  <c r="X31" i="16"/>
  <c r="X41" i="16" s="1"/>
  <c r="AJ31" i="16"/>
  <c r="AJ38" i="16"/>
  <c r="Y40" i="16"/>
  <c r="Q99" i="15"/>
  <c r="L100" i="15"/>
  <c r="G107" i="15" l="1"/>
  <c r="AJ13" i="16"/>
  <c r="S114" i="15"/>
  <c r="L114" i="15"/>
  <c r="H109" i="15"/>
  <c r="H114" i="15" s="1"/>
  <c r="G114" i="15"/>
  <c r="L56" i="14"/>
  <c r="Q114" i="15"/>
  <c r="L61" i="14" s="1"/>
  <c r="L44" i="14"/>
  <c r="R44" i="14" s="1"/>
  <c r="Q107" i="15"/>
  <c r="L54" i="14" s="1"/>
  <c r="L107" i="15"/>
  <c r="H99" i="15"/>
  <c r="L47" i="14"/>
  <c r="R47" i="14" s="1"/>
  <c r="L45" i="14"/>
  <c r="R45" i="14" s="1"/>
  <c r="L46" i="14"/>
  <c r="R46" i="14" s="1"/>
  <c r="I101" i="15"/>
  <c r="M101" i="15" s="1"/>
  <c r="H101" i="15"/>
  <c r="R43" i="14"/>
  <c r="I113" i="15"/>
  <c r="M113" i="15" s="1"/>
  <c r="I110" i="15"/>
  <c r="J110" i="15" s="1"/>
  <c r="AG41" i="16"/>
  <c r="I99" i="15"/>
  <c r="J99" i="15" s="1"/>
  <c r="I112" i="15"/>
  <c r="J112" i="15" s="1"/>
  <c r="I109" i="15"/>
  <c r="I98" i="15"/>
  <c r="I111" i="15"/>
  <c r="J111" i="15" s="1"/>
  <c r="AK41" i="16"/>
  <c r="I100" i="15"/>
  <c r="AJ41" i="16"/>
  <c r="AH41" i="16"/>
  <c r="I115" i="15" l="1"/>
  <c r="J109" i="15"/>
  <c r="I114" i="15"/>
  <c r="I107" i="15"/>
  <c r="J113" i="15"/>
  <c r="N113" i="15"/>
  <c r="J60" i="14" s="1"/>
  <c r="J98" i="15"/>
  <c r="M98" i="15"/>
  <c r="M100" i="15"/>
  <c r="N100" i="15" s="1"/>
  <c r="M110" i="15"/>
  <c r="N110" i="15" s="1"/>
  <c r="J57" i="14" s="1"/>
  <c r="M108" i="15"/>
  <c r="M99" i="15"/>
  <c r="N99" i="15" s="1"/>
  <c r="M109" i="15"/>
  <c r="N109" i="15" s="1"/>
  <c r="J56" i="14" s="1"/>
  <c r="M112" i="15"/>
  <c r="N112" i="15" s="1"/>
  <c r="J59" i="14" s="1"/>
  <c r="M111" i="15"/>
  <c r="N111" i="15" s="1"/>
  <c r="J58" i="14" s="1"/>
  <c r="J100" i="15"/>
  <c r="J101" i="15"/>
  <c r="N101" i="15"/>
  <c r="J97" i="15"/>
  <c r="N108" i="15" l="1"/>
  <c r="N114" i="15" s="1"/>
  <c r="M114" i="15"/>
  <c r="J114" i="15"/>
  <c r="M107" i="15"/>
  <c r="J107" i="15"/>
  <c r="J46" i="14"/>
  <c r="P46" i="14" s="1"/>
  <c r="J47" i="14"/>
  <c r="P47" i="14" s="1"/>
  <c r="J48" i="14"/>
  <c r="P48" i="14" s="1"/>
  <c r="N98" i="15"/>
  <c r="L62" i="14"/>
  <c r="R55" i="14" s="1"/>
  <c r="J55" i="14" l="1"/>
  <c r="J45" i="14"/>
  <c r="P45" i="14" s="1"/>
  <c r="N107" i="15"/>
  <c r="J54" i="14" s="1"/>
  <c r="J61" i="14"/>
  <c r="L63" i="14"/>
  <c r="R56" i="14" s="1"/>
  <c r="J62" i="14" l="1"/>
  <c r="P55" i="14" s="1"/>
  <c r="L64" i="14"/>
  <c r="R57" i="14" s="1"/>
  <c r="L65" i="14" l="1"/>
  <c r="R58" i="14" s="1"/>
  <c r="J63" i="14" l="1"/>
  <c r="P56" i="14" s="1"/>
  <c r="L66" i="14"/>
  <c r="R59" i="14" s="1"/>
  <c r="L68" i="14" l="1"/>
  <c r="J64" i="14"/>
  <c r="P57" i="14" s="1"/>
  <c r="J65" i="14"/>
  <c r="P58" i="14" s="1"/>
  <c r="J66" i="14" l="1"/>
  <c r="P59" i="14" s="1"/>
  <c r="J67" i="14"/>
  <c r="P60" i="14" s="1"/>
  <c r="J68"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<sst xmlns="http://schemas.openxmlformats.org/spreadsheetml/2006/main" count="2307" uniqueCount="239">
  <si>
    <t>GROEI</t>
  </si>
  <si>
    <t>AANWERVINGSBEHOEFTE</t>
  </si>
  <si>
    <t>VERGRIJZING</t>
  </si>
  <si>
    <t>Hoe is totale aanwervingsbehoefte opgebouwd?</t>
  </si>
  <si>
    <t xml:space="preserve">Evolutie leeftijdsverdeling </t>
  </si>
  <si>
    <t>Wat is aandeel uitstroom 55+ in totale uitstroom?</t>
  </si>
  <si>
    <t>55+</t>
  </si>
  <si>
    <t>In welke mate vergrijst sector?</t>
  </si>
  <si>
    <t>15-19</t>
  </si>
  <si>
    <t>20-24</t>
  </si>
  <si>
    <t>25-29</t>
  </si>
  <si>
    <t>30-34</t>
  </si>
  <si>
    <t>35-39</t>
  </si>
  <si>
    <t>40-44</t>
  </si>
  <si>
    <t>45-49</t>
  </si>
  <si>
    <t>50-54</t>
  </si>
  <si>
    <t>55-59</t>
  </si>
  <si>
    <t>60-64</t>
  </si>
  <si>
    <t>65+</t>
  </si>
  <si>
    <t>UIT_TOT</t>
  </si>
  <si>
    <t>UIT55+/UITTOT</t>
  </si>
  <si>
    <t>(n)</t>
  </si>
  <si>
    <t>(%)</t>
  </si>
  <si>
    <t>HISTORISCH</t>
  </si>
  <si>
    <t>← Te selecteren</t>
  </si>
  <si>
    <t>WN_TOT</t>
  </si>
  <si>
    <t>UIT_55+</t>
  </si>
  <si>
    <t>Figuren</t>
  </si>
  <si>
    <t>WERK-
NEMERS</t>
  </si>
  <si>
    <t>Vervangingsvraag</t>
  </si>
  <si>
    <t>Hoe verhoudt sector zich tov andere sectoren?</t>
  </si>
  <si>
    <t>Totaal</t>
  </si>
  <si>
    <t>BENCHMARKS</t>
  </si>
  <si>
    <t>TOTALE VRAAG
 (%)</t>
  </si>
  <si>
    <t>Benchmark</t>
  </si>
  <si>
    <t>UITBREIDINGS-
VRAAG</t>
  </si>
  <si>
    <t>VERVANGINGS-
VRAAG</t>
  </si>
  <si>
    <t>Groeiscenario 1</t>
  </si>
  <si>
    <r>
      <t xml:space="preserve">TOTALE VRAAG
</t>
    </r>
    <r>
      <rPr>
        <b/>
        <sz val="10"/>
        <color theme="1"/>
        <rFont val="Calibri"/>
        <family val="2"/>
      </rPr>
      <t>(= totale aanwervingsbehoefte)</t>
    </r>
  </si>
  <si>
    <t>Wat zijn 'projecties'?</t>
  </si>
  <si>
    <t>Welke bronnen werden gehanteerd?</t>
  </si>
  <si>
    <t>Hoe bekomt men projecties van de vervangsingsvraag?</t>
  </si>
  <si>
    <t>Hoe bekomt men projecties van de uitbreidingsvraag?</t>
  </si>
  <si>
    <t>Gaat het om werknemers die in het Vlaams Gewest wonen óf werken?</t>
  </si>
  <si>
    <t xml:space="preserve">Wat is 'vervangingsvraag'? Hoe wordt deze berekend? </t>
  </si>
  <si>
    <t>Wat is 'uitbreidingsvraag'? Hoe wordt deze berekend?</t>
  </si>
  <si>
    <t>Wordt de aanwervingsbehoefte (= totale vraag) volledig bij jongeren gezocht?</t>
  </si>
  <si>
    <t>Wat is de relatie tussen uitstroom 55+ en vervangingsvraag?</t>
  </si>
  <si>
    <t>Ten opzichte van wat worden de percentages uitgedrukt?</t>
  </si>
  <si>
    <t>Hoe kunnen we verwijzen naar deze cijfers?</t>
  </si>
  <si>
    <t>WERKNEMERS 55+</t>
  </si>
  <si>
    <t>WERKNEMERS 55+
 (%)</t>
  </si>
  <si>
    <t>UITSTROOM 55+</t>
  </si>
  <si>
    <t>UITSTROOM -55</t>
  </si>
  <si>
    <t>Secundaire sectoren</t>
  </si>
  <si>
    <t>Tertiaire sectoren</t>
  </si>
  <si>
    <t>Quartaire sectoren</t>
  </si>
  <si>
    <t>Waarom zijn bepaalde sectoren weggelaten?</t>
  </si>
  <si>
    <t xml:space="preserve">Overzichtstabel </t>
  </si>
  <si>
    <t>Groeiscenario 2</t>
  </si>
  <si>
    <t>groeiscenario 1</t>
  </si>
  <si>
    <t>groeiscenario 2</t>
  </si>
  <si>
    <t>figuur</t>
  </si>
  <si>
    <t>Figuur lft-verdeling</t>
  </si>
  <si>
    <t>Figuur 55+</t>
  </si>
  <si>
    <t>Benchmark:</t>
  </si>
  <si>
    <t>TOTALE VRAAG</t>
  </si>
  <si>
    <t>UITSTROOM 55+ / 
TOTALE UITSTROOM</t>
  </si>
  <si>
    <t>Hoe evolueert jaarlijkse aanwervingsbehoefte?</t>
  </si>
  <si>
    <t>30. Verv. andere transportmiddelen</t>
  </si>
  <si>
    <t>NACE</t>
  </si>
  <si>
    <t>Welke methode wordt gebruikt voor de projecties?</t>
  </si>
  <si>
    <t>De percentages worden steeds berekend door de aantallen te delen door het totaal aantal werknemers in de sector.</t>
  </si>
  <si>
    <t>Het gaat steeds om werknemers die in het Vlaams Gewest werken, ongeacht hun woonplaats. Dit vanuit het gegeven dat een aanwervingsbehoefte ontstaat op de plaats waar iemand werkt, niet waar die woont.</t>
  </si>
  <si>
    <t>De uitbreidingsvraag geeft aan hoeveel aanwervingen men nodig heeft om de tewerkstellingsgroei op te vangen. Bij een tewerkstellingsgroei is de uitbreidingsvraag dus gelijk aan deze tewerkstellinsgroei. In geval van een tewerkstellingskrimp wordt de uitbreidingsvraag gelijkgesteld aan nul. Volgens onze definitie kan er dus nooit sprake zijn van een negatieve uitbreidingsvraag (een eventuele tewerkstelingskrimp wordt al in rekening gebracht bij de vervangingsvraag, zie supra).</t>
  </si>
  <si>
    <t>Neen, die aanwervingsbehoefte wordt bij alle leeftijden gezocht. Uiteraard is veel instroom in de arbeidsmarkt bij de jongere leeftijden. Maar ook bij de 30-plussers worden veel aanwervingen gedaan door bijvoorbeeld jobmobiliteit.</t>
  </si>
  <si>
    <t>De vervanginsgvraag is de aanwervingsbehoefte die ontstaat doordat werknemers uit een sector stromen. Het gaat daarbij om uitstroom van werknemers van alle leeftijden. Uitstroom 55+ beperkt zich enkel tot uitstroom van 55-plussers.</t>
  </si>
  <si>
    <t>Frequently Asked Questions</t>
  </si>
  <si>
    <r>
      <t xml:space="preserve">Hoe is aanwervingsbehoefte (totale vraag) opgebouwd? </t>
    </r>
    <r>
      <rPr>
        <u/>
        <sz val="12"/>
        <color theme="0"/>
        <rFont val="Calibri"/>
        <family val="2"/>
      </rPr>
      <t>(Vlaams Gewest)</t>
    </r>
  </si>
  <si>
    <r>
      <t>In welke mate vergrijst sector?</t>
    </r>
    <r>
      <rPr>
        <u/>
        <sz val="12"/>
        <color theme="0"/>
        <rFont val="Calibri"/>
        <family val="2"/>
      </rPr>
      <t xml:space="preserve"> (Vlaams Gewest)</t>
    </r>
  </si>
  <si>
    <r>
      <t>Hoe verhoudt sector zich tov andere sectoren?</t>
    </r>
    <r>
      <rPr>
        <u/>
        <sz val="12"/>
        <color theme="0"/>
        <rFont val="Calibri"/>
        <family val="2"/>
      </rPr>
      <t xml:space="preserve"> (Vlaams Gewest)</t>
    </r>
  </si>
  <si>
    <r>
      <t xml:space="preserve">Overzichtstabel </t>
    </r>
    <r>
      <rPr>
        <u/>
        <sz val="12"/>
        <color theme="0"/>
        <rFont val="Calibri"/>
        <family val="2"/>
      </rPr>
      <t>(Vlaams Gewest)</t>
    </r>
  </si>
  <si>
    <r>
      <t>Hoe evolueert jaarlijkse aanwervingsbehoefte (totale vraag) in sector?</t>
    </r>
    <r>
      <rPr>
        <u/>
        <sz val="12"/>
        <color theme="0"/>
        <rFont val="Calibri"/>
        <family val="2"/>
      </rPr>
      <t xml:space="preserve"> (Vlaams Gewest)</t>
    </r>
  </si>
  <si>
    <t>Groei (n)</t>
  </si>
  <si>
    <t>Groei (%)</t>
  </si>
  <si>
    <t>&gt;65</t>
  </si>
  <si>
    <t>groei1620</t>
  </si>
  <si>
    <t>correctie UIT</t>
  </si>
  <si>
    <t>UIT15-19</t>
  </si>
  <si>
    <t>UIT20-24</t>
  </si>
  <si>
    <t>UIT25-29</t>
  </si>
  <si>
    <t>UIT30-34</t>
  </si>
  <si>
    <t>UIT35-39</t>
  </si>
  <si>
    <t>UIT40-44</t>
  </si>
  <si>
    <t>UIT45-49</t>
  </si>
  <si>
    <t>UIT50-54</t>
  </si>
  <si>
    <t>UIT55-59</t>
  </si>
  <si>
    <t>UIT60-64</t>
  </si>
  <si>
    <t>UIT65+</t>
  </si>
  <si>
    <t>Niet alle sectoren worden opgenomen. Sectoren met minder dan 1000 werknemers in het Vlaams Gewest en sectoren met een grillig groeipatroon in de historische tijdreeks (vaak omwille van administratieve verschuivingen) worden weggelaten.</t>
  </si>
  <si>
    <t>Voor het maken van projecties van de vervangingsvraag hebben we projecties van de uitstroom nodig. De uitstroom wordt volgens de twee groeiscenario's geprojecteerd. De geprojecteerde uitstroom min een eventuele tewerkstellingskrimp levert de geprojecteerde vervangingsvraag op.</t>
  </si>
  <si>
    <t>Wordt er bij de projecties van de vergrijzing rekening gehouden met pensioenhervormingen?</t>
  </si>
  <si>
    <t>Wordt er bij de projecties van de vergrijzing rekening gehouden met de pensioenhervormingen?</t>
  </si>
  <si>
    <t>Weggelaten wegens extreme krimp</t>
  </si>
  <si>
    <t>2024*</t>
  </si>
  <si>
    <t>GEM 2014-2024</t>
  </si>
  <si>
    <t>GEM 2025-2030</t>
  </si>
  <si>
    <t>*2024 is raming</t>
  </si>
  <si>
    <t>Wat houdt de raming van 2024 in?</t>
  </si>
  <si>
    <r>
      <t xml:space="preserve">De projecties van het aantal werknemers </t>
    </r>
    <r>
      <rPr>
        <i/>
        <sz val="10"/>
        <color theme="1"/>
        <rFont val="Calibri"/>
        <family val="2"/>
      </rPr>
      <t>per leeftijdsjaar</t>
    </r>
    <r>
      <rPr>
        <sz val="10"/>
        <color theme="1"/>
        <rFont val="Calibri"/>
        <family val="2"/>
      </rPr>
      <t xml:space="preserve"> bekomen we aan de hand van de ‘cohortcomponentmethode’, waarmee we voor elke sector de doorstroom van het aantal werkenden per leeftijdscohorte jaar na jaar opvolgen en de corresponderende 'doorstroomcoëfficiënten’ berekenen. Door de berekende doorstroomcoëfficiënten toe te passen op de tewerkstellingsaantallen van het laatste jaar van onze historische reeks, 2024 in casu, krijgen we de (geprojecteerde) tewerkstellingsaantallen voor 2025. Dit proces herhalen we tot we de aantallen van 2030 bekomen.</t>
    </r>
  </si>
  <si>
    <t>Ja, de algemene filosofie van het langer werken passen we toe op alle sectoren. In de berekende uittredepatronen over de historische periode 2014-2024 zitten de hervormingen van de uittredestelsels van de voorbije jaren vervat. Zo wordt het optrekken van de leeftijdsvoorwaarden van het vervroegd pensioen en het SWT-stelsel meegenomen in het model. Daarnaast wordt in onze projecties rekening gehouden met de door de Regering Michel besliste optrekking van de wettelijke pensioenleeftijd naar 66 in 2025 en 67 in 2030.</t>
  </si>
  <si>
    <t xml:space="preserve">Voor de sectorale tijdreeksen maken we gebruik van de gedecentraliseerde bestanden van RSZ, omdat deze – in tegenstelling tot de gecentraliseerde bestanden van RSZ – gegevens naar werkplaats bevatten, wat essentieel is voor ons model. Deze gedecentraliseerde bestanden zijn evenwel later beschikbaar waardoor we nog geen bestanden voor 2024 hebben. We maken daarom gebruik van een conversiefactor op sectorniveau om de aantallen (naar woonplaats Vlaams Gewest) die wel al beschikbaar zijn voor 2024 in de gecentraliseerde bestanden om te zetten naar sectorale cijfers (naar werkplaats Vlaams Gewest) die bruikbaar zijn in ons model. Wanneer de gedecentraliseerde bestanden voor 2024 beschikbaar zijn, worden deze aantallen vervangen door de exacte cijfers, daarom dat we spreken van een raming. </t>
  </si>
  <si>
    <t>Benchmark 'Totaal' geeft de cijfers voor het Vlaams Gewest als geheel.</t>
  </si>
  <si>
    <t>104 ijzernijverheid</t>
  </si>
  <si>
    <t>105 non-ferro metalen</t>
  </si>
  <si>
    <t>109 kleding- en confectiebedrijf</t>
  </si>
  <si>
    <t>110 textielverzorging</t>
  </si>
  <si>
    <t>111 metaal-, machine- en elektrische bouw</t>
  </si>
  <si>
    <t>112 garagebedrijf</t>
  </si>
  <si>
    <t>116 scheikundige nijverheid</t>
  </si>
  <si>
    <t>118 voedingsnijverheid</t>
  </si>
  <si>
    <t>119 handel in voedingswaren</t>
  </si>
  <si>
    <t>121 schoonmaak- en ontsmettingsondernemingen</t>
  </si>
  <si>
    <t>124 bouw</t>
  </si>
  <si>
    <t>129 voortbrenging van papierpap, papier en karton</t>
  </si>
  <si>
    <t>130 drukkerij-, grafische kunst- en dagbladbedrijf</t>
  </si>
  <si>
    <t>136 papier- en kartonbewerking</t>
  </si>
  <si>
    <t>149.01 elektriciens</t>
  </si>
  <si>
    <t>149.01</t>
  </si>
  <si>
    <t>149.02 koetswerk</t>
  </si>
  <si>
    <t>149.02</t>
  </si>
  <si>
    <t>149.04 metaalhandel</t>
  </si>
  <si>
    <t>149.04</t>
  </si>
  <si>
    <t>152 gesubsidieerde inrichtingen van het vrij onderwijs</t>
  </si>
  <si>
    <t>201 zelfstandige kleinhandel</t>
  </si>
  <si>
    <t>207 scheikundige nijverheid</t>
  </si>
  <si>
    <t>209 metaalfabrikatennijverheid</t>
  </si>
  <si>
    <t>210 ijzernijverheid</t>
  </si>
  <si>
    <t>214 textielnijverheid en breiwerk</t>
  </si>
  <si>
    <t>215 kleding- en confectiebedrijf</t>
  </si>
  <si>
    <t>216 notarisbedienden</t>
  </si>
  <si>
    <t>220 voedingsnijverheid</t>
  </si>
  <si>
    <t>222 papier- en kartonbewerking</t>
  </si>
  <si>
    <t>224 non-ferro metalen</t>
  </si>
  <si>
    <t>226 internationale handel, vervoer en logistiek</t>
  </si>
  <si>
    <t>302 hotelbedrijf</t>
  </si>
  <si>
    <t>306 verzekeringswezen</t>
  </si>
  <si>
    <t>307 makelarij en verzekeringsagentschappen</t>
  </si>
  <si>
    <t>310 banken</t>
  </si>
  <si>
    <t>311 grote kleinhandelszaken</t>
  </si>
  <si>
    <t>313 apotheken en tarificatiediensten</t>
  </si>
  <si>
    <t>314 kappersbedrijf en schoonheidszorgen</t>
  </si>
  <si>
    <t>315 handelsluchtvaart</t>
  </si>
  <si>
    <t>317 bewakings- en/of toezichtsdiensten</t>
  </si>
  <si>
    <t>318 diensten voor gezins- en bejaardenhulp</t>
  </si>
  <si>
    <t>319 opvoedings- en huisvestingsinrichtingen en -diensten</t>
  </si>
  <si>
    <t>320 begrafenisondernemingen</t>
  </si>
  <si>
    <t>321 groothandelaars-verdelers in geneesmiddelen</t>
  </si>
  <si>
    <t>322.01 erkende ondernemingen v. buurtwerken of -diensten</t>
  </si>
  <si>
    <t>322.01</t>
  </si>
  <si>
    <t>323 beheer van gebouwen &amp; dienstboden</t>
  </si>
  <si>
    <t>326 gas- en elektriciteitsbedrijf</t>
  </si>
  <si>
    <t>329 socio-culturele sector</t>
  </si>
  <si>
    <t>202 kleinhandel in voedingswaren</t>
  </si>
  <si>
    <t>330 gezondheidsinrichtingen en -diensten</t>
  </si>
  <si>
    <t>331 vlaamse welzijns- en gezondheidssector</t>
  </si>
  <si>
    <t>336 vrije beroepen</t>
  </si>
  <si>
    <t>339 erkende maatschappijen voor sociale huisvesting</t>
  </si>
  <si>
    <t>301 havenbedrijf</t>
  </si>
  <si>
    <t>104</t>
  </si>
  <si>
    <t>105</t>
  </si>
  <si>
    <t>106</t>
  </si>
  <si>
    <t>109</t>
  </si>
  <si>
    <t>110</t>
  </si>
  <si>
    <t>111</t>
  </si>
  <si>
    <t>112</t>
  </si>
  <si>
    <t>116</t>
  </si>
  <si>
    <t>118</t>
  </si>
  <si>
    <t>119</t>
  </si>
  <si>
    <t>120</t>
  </si>
  <si>
    <t>121</t>
  </si>
  <si>
    <t>124</t>
  </si>
  <si>
    <t>125</t>
  </si>
  <si>
    <t>130</t>
  </si>
  <si>
    <t>136</t>
  </si>
  <si>
    <t>140</t>
  </si>
  <si>
    <t>152</t>
  </si>
  <si>
    <t>201</t>
  </si>
  <si>
    <t>202</t>
  </si>
  <si>
    <t>207</t>
  </si>
  <si>
    <t>209</t>
  </si>
  <si>
    <t>210</t>
  </si>
  <si>
    <t>214</t>
  </si>
  <si>
    <t>215</t>
  </si>
  <si>
    <t>216</t>
  </si>
  <si>
    <t>219</t>
  </si>
  <si>
    <t>220</t>
  </si>
  <si>
    <t>222</t>
  </si>
  <si>
    <t>224</t>
  </si>
  <si>
    <t>226</t>
  </si>
  <si>
    <t>301</t>
  </si>
  <si>
    <t>302</t>
  </si>
  <si>
    <t>306</t>
  </si>
  <si>
    <t>307</t>
  </si>
  <si>
    <t>310</t>
  </si>
  <si>
    <t>311</t>
  </si>
  <si>
    <t>313</t>
  </si>
  <si>
    <t>314</t>
  </si>
  <si>
    <t>315</t>
  </si>
  <si>
    <t>317</t>
  </si>
  <si>
    <t>318</t>
  </si>
  <si>
    <t>319</t>
  </si>
  <si>
    <t>320</t>
  </si>
  <si>
    <t>321</t>
  </si>
  <si>
    <t>323</t>
  </si>
  <si>
    <t>326</t>
  </si>
  <si>
    <t>327</t>
  </si>
  <si>
    <t>328</t>
  </si>
  <si>
    <t>329</t>
  </si>
  <si>
    <t>330</t>
  </si>
  <si>
    <t>331</t>
  </si>
  <si>
    <t>336</t>
  </si>
  <si>
    <t>339</t>
  </si>
  <si>
    <t>PC</t>
  </si>
  <si>
    <t>219 erkende controleorganismen</t>
  </si>
  <si>
    <t>Hier selecteren sector (paritair comité) ↑</t>
  </si>
  <si>
    <t>120 textielnijverheid en breiwerk</t>
  </si>
  <si>
    <t>140 vervoer</t>
  </si>
  <si>
    <t>125 houtnijverheid</t>
  </si>
  <si>
    <t>327 beschutte werkplaatsen en sociale werkplaatsen</t>
  </si>
  <si>
    <t>328 stads- en streekvervoer</t>
  </si>
  <si>
    <t>106 cementbedrijf</t>
  </si>
  <si>
    <t>verwijder wegens extreme krimp in  2024</t>
  </si>
  <si>
    <r>
      <t xml:space="preserve">In de projecties van de tewerkstellingsaantallen maken we een onderscheid tussen de projectie van de </t>
    </r>
    <r>
      <rPr>
        <i/>
        <sz val="10"/>
        <color theme="1"/>
        <rFont val="Calibri"/>
        <family val="2"/>
      </rPr>
      <t>totale tewerkstelling</t>
    </r>
    <r>
      <rPr>
        <sz val="10"/>
        <color theme="1"/>
        <rFont val="Calibri"/>
        <family val="2"/>
      </rPr>
      <t xml:space="preserve"> en die van specifieke leeftijdsgroepen. Voor de projecties van de totale tewerkstelling trekken we voor elke sector de gemiddelde sectorale tewerkstellingsgroei/krimp van de historische periode (2014-2024) door bij de projecties. </t>
    </r>
  </si>
  <si>
    <t>Om tot projecties te komen, hebben we in eerste instantie voor elke sector een stabiele historische reeks met tewerkstellingscijfers nodig. We gebruiken daartoe de administratieve databestanden van de Rijksdienst voor Sociale Zekerheid (RSZ). Aanvullend maken we gebruik van regionale sectorcijfers uit het Dynam-project (een samenwerking tussen de RSZ en HIVA KU Leuven waaruit dynamische statistieken over de arbeidsmarkt in België en in de drie gewesten vloeien). Deze informatie gebruiken we om extra stroombewegingen in kaart te brengen die niet tot uiting komen bij de cohorte-opvolging op basis van de geharmoniseerde tijdreeksen.</t>
  </si>
  <si>
    <t>De vervangingsvraag is de aanwervingsbehoefte die ontstaat doordat werknemers hun werkgever verlaten. Uitstroom kan bijvoorbeeld het gevolg zijn van pensionering, jobmobiliteit, ontslag, sterfte of migratie. Personen die van job veranderen maar in dezelfde sector actief blijven, telden in een vorig model niet mee als uitstroom. Maar doordat we nu een andere methodologie hanteren waarbij we uitstroom op het niveau van de onderneming/organisatie bekijken, worden ook intrasectorale bewegingen meegeteld als uitstroom. 
De vervangingsvraag dekt enkel dat gedeelte van de uitstroom waar naar verwachting een vervanging tegenover staat. Indien in de bewuste sector een daling van de tewerkstelling wordt verwacht, hoeft immers niet de volledige uitstroom vervangen te worden. Daarom is de vervangingsvraag gelijk aan de totale uitstroom verminderd met een eventuele tewerkstellingskrimp.</t>
  </si>
  <si>
    <t>Bij de projecties van de uitbreidingsvraag komen geen ingewikkelde berekeningen aan te pas. Deze volgen de projecties van de tewerkstellinsgroei, daarbij trekken we gemiddelde sectorale tewerkstellingsgroei/krimp van de historische periode (2014-2024) door naar de toekomst. Deze groei zowel kan positief als negatief zijn, maar de uitbreidingsvraag zal steeds minimaal 0 zijn (zie supra).</t>
  </si>
  <si>
    <t>Projecties mogen niet gezien worden als toekomstprognoses. Ze tonen hoe de toekomst er zou uitzien indien de dynamieken van het verleden zich op een zelfde manier doorzetten in de toekomst. We 'projecteren' aldus historische trends naar de toekomst. We maken daarbij gebruik van sectorspecifieke patronen die we over de periode 2014-2024 observeerden en trekken deze door naar 2030, al dan niet met bepaalde correcties (zoals aanpassingen door pensioenhervormingen, zie infra).</t>
  </si>
  <si>
    <t>'Bron: Steunpunt Werk - Sectorprojecties paritaire comités (juni 2025) o.b.v. RSZ, Dynam-dataset'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</si>
</sst>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0"/>
    <numFmt numFmtId="166" formatCode="0.000"/>
    <numFmt numFmtId="167" formatCode="\+0.0%;\-0.0%;0.0%"/>
  </numFmts>
  <fonts count="68" x14ac:knownFonts="1">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sz val="11"/>
      <color theme="1"/>
      <name val="Calibri"/>
      <family val="2"/>
    </font>
    <font>
      <u/>
      <sz val="14"/>
      <color theme="1"/>
      <name val="Calibri"/>
      <family val="2"/>
    </font>
    <font>
      <sz val="20"/>
      <color theme="1"/>
      <name val="Calibri"/>
      <family val="2"/>
      <scheme val="minor"/>
    </font>
    <font>
      <sz val="9"/>
      <color theme="1"/>
      <name val="Calibri"/>
      <family val="2"/>
    </font>
    <font>
      <u/>
      <sz val="11"/>
      <color theme="10"/>
      <name val="Calibri"/>
      <family val="2"/>
    </font>
    <font>
      <u/>
      <sz val="11"/>
      <color theme="1"/>
      <name val="Calibri"/>
      <family val="2"/>
    </font>
    <font>
      <strike/>
      <sz val="11"/>
      <color theme="1"/>
      <name val="Calibri"/>
      <family val="2"/>
    </font>
    <font>
      <i/>
      <sz val="11"/>
      <color theme="1"/>
      <name val="Calibri"/>
      <family val="2"/>
    </font>
    <font>
      <b/>
      <sz val="10"/>
      <color theme="1"/>
      <name val="Calibri"/>
      <family val="2"/>
    </font>
    <font>
      <sz val="10"/>
      <color theme="1"/>
      <name val="Calibri"/>
      <family val="2"/>
    </font>
    <font>
      <b/>
      <sz val="12"/>
      <color theme="1"/>
      <name val="Calibri"/>
      <family val="2"/>
    </font>
    <font>
      <b/>
      <sz val="10"/>
      <color indexed="9"/>
      <name val="Arial"/>
      <family val="2"/>
    </font>
    <font>
      <sz val="16"/>
      <color theme="1"/>
      <name val="Calibri"/>
      <family val="2"/>
    </font>
    <font>
      <sz val="12"/>
      <color theme="1"/>
      <name val="Calibri"/>
      <family val="2"/>
    </font>
    <font>
      <strike/>
      <sz val="10"/>
      <color theme="1"/>
      <name val="Calibri"/>
      <family val="2"/>
    </font>
    <font>
      <sz val="11"/>
      <name val="Calibri"/>
      <family val="2"/>
    </font>
    <font>
      <b/>
      <sz val="11"/>
      <name val="Calibri"/>
      <family val="2"/>
    </font>
    <font>
      <i/>
      <sz val="10"/>
      <color theme="1"/>
      <name val="Calibri"/>
      <family val="2"/>
    </font>
    <font>
      <b/>
      <sz val="16"/>
      <color theme="1"/>
      <name val="Calibri"/>
      <family val="2"/>
    </font>
    <font>
      <u/>
      <sz val="10"/>
      <color theme="1"/>
      <name val="Calibri"/>
      <family val="2"/>
    </font>
    <font>
      <b/>
      <sz val="11"/>
      <color rgb="FFFF0000"/>
      <name val="Calibri"/>
      <family val="2"/>
      <scheme val="minor"/>
    </font>
    <font>
      <b/>
      <u/>
      <sz val="11"/>
      <color theme="1"/>
      <name val="Calibri"/>
      <family val="2"/>
      <scheme val="minor"/>
    </font>
    <font>
      <sz val="11"/>
      <name val="Calibri"/>
      <family val="2"/>
      <scheme val="minor"/>
    </font>
    <font>
      <b/>
      <sz val="11"/>
      <color theme="0" tint="-0.34998626667073579"/>
      <name val="Calibri"/>
      <family val="2"/>
    </font>
    <font>
      <sz val="11"/>
      <color theme="0" tint="-0.34998626667073579"/>
      <name val="Calibri"/>
      <family val="2"/>
    </font>
    <font>
      <sz val="11"/>
      <color theme="0" tint="-0.34998626667073579"/>
      <name val="Calibri"/>
      <family val="2"/>
      <scheme val="minor"/>
    </font>
    <font>
      <b/>
      <sz val="11"/>
      <name val="Calibri"/>
      <family val="2"/>
      <scheme val="minor"/>
    </font>
    <font>
      <i/>
      <strike/>
      <sz val="10"/>
      <color theme="1"/>
      <name val="Calibri"/>
      <family val="2"/>
    </font>
    <font>
      <b/>
      <sz val="13"/>
      <color rgb="FFE69B1E"/>
      <name val="Calibri"/>
      <family val="2"/>
    </font>
    <font>
      <u/>
      <sz val="12"/>
      <color theme="1"/>
      <name val="Calibri"/>
      <family val="2"/>
    </font>
    <font>
      <u/>
      <sz val="16"/>
      <color theme="1"/>
      <name val="Calibri"/>
      <family val="2"/>
    </font>
    <font>
      <i/>
      <sz val="16"/>
      <color theme="1"/>
      <name val="Calibri"/>
      <family val="2"/>
    </font>
    <font>
      <b/>
      <sz val="22"/>
      <color rgb="FFE69B1E"/>
      <name val="Calibri"/>
      <family val="2"/>
    </font>
    <font>
      <b/>
      <i/>
      <sz val="16"/>
      <color theme="1"/>
      <name val="Calibri"/>
      <family val="2"/>
    </font>
    <font>
      <b/>
      <sz val="36"/>
      <color theme="1"/>
      <name val="Calibri"/>
      <family val="2"/>
    </font>
    <font>
      <u/>
      <sz val="20"/>
      <color theme="0"/>
      <name val="Calibri"/>
      <family val="2"/>
    </font>
    <font>
      <u/>
      <sz val="18"/>
      <color theme="0"/>
      <name val="Calibri"/>
      <family val="2"/>
    </font>
    <font>
      <sz val="16"/>
      <color theme="0"/>
      <name val="Calibri"/>
      <family val="2"/>
    </font>
    <font>
      <u/>
      <sz val="16"/>
      <color theme="0"/>
      <name val="Calibri"/>
      <family val="2"/>
    </font>
    <font>
      <b/>
      <sz val="16"/>
      <color theme="0"/>
      <name val="Calibri"/>
      <family val="2"/>
    </font>
    <font>
      <b/>
      <sz val="11"/>
      <color rgb="FFFFC000"/>
      <name val="Calibri"/>
      <family val="2"/>
      <scheme val="minor"/>
    </font>
    <font>
      <sz val="22"/>
      <color theme="0"/>
      <name val="Calibri"/>
      <family val="2"/>
      <scheme val="minor"/>
    </font>
    <font>
      <sz val="10"/>
      <color theme="1"/>
      <name val="Calibri"/>
      <family val="2"/>
      <scheme val="minor"/>
    </font>
    <font>
      <sz val="11"/>
      <color theme="0"/>
      <name val="Calibri"/>
      <family val="2"/>
    </font>
    <font>
      <b/>
      <sz val="14"/>
      <color theme="1"/>
      <name val="Calibri"/>
      <family val="2"/>
    </font>
    <font>
      <b/>
      <u/>
      <sz val="20"/>
      <color theme="1"/>
      <name val="Calibri"/>
      <family val="2"/>
      <scheme val="minor"/>
    </font>
    <font>
      <u/>
      <sz val="11"/>
      <color theme="0"/>
      <name val="Calibri"/>
      <family val="2"/>
    </font>
    <font>
      <u/>
      <sz val="12"/>
      <color theme="0"/>
      <name val="Calibri"/>
      <family val="2"/>
    </font>
    <font>
      <b/>
      <sz val="10"/>
      <name val="Arial"/>
      <family val="2"/>
    </font>
    <font>
      <b/>
      <sz val="10"/>
      <color theme="1"/>
      <name val="Calibri"/>
      <family val="2"/>
      <scheme val="minor"/>
    </font>
    <font>
      <sz val="8"/>
      <name val="Calibri"/>
      <family val="2"/>
    </font>
    <font>
      <b/>
      <strike/>
      <sz val="11"/>
      <name val="Calibri"/>
      <family val="2"/>
      <scheme val="minor"/>
    </font>
    <font>
      <strike/>
      <sz val="11"/>
      <color theme="1"/>
      <name val="Calibri"/>
      <family val="2"/>
      <scheme val="minor"/>
    </font>
    <font>
      <strike/>
      <sz val="11"/>
      <color theme="0" tint="-0.34998626667073579"/>
      <name val="Calibri"/>
      <family val="2"/>
      <scheme val="minor"/>
    </font>
    <font>
      <b/>
      <strike/>
      <sz val="11"/>
      <color theme="1"/>
      <name val="Calibri"/>
      <family val="2"/>
      <scheme val="minor"/>
    </font>
    <font>
      <sz val="11"/>
      <color rgb="FFA5A9AD"/>
      <name val="Calibri"/>
      <family val="2"/>
    </font>
    <font>
      <sz val="11"/>
      <color rgb="FFFF000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indexed="63"/>
        <bgColor indexed="64"/>
      </patternFill>
    </fill>
    <fill>
      <patternFill patternType="solid">
        <fgColor theme="0"/>
        <bgColor indexed="64"/>
      </patternFill>
    </fill>
    <fill>
      <patternFill patternType="solid">
        <fgColor rgb="FF666666"/>
        <bgColor indexed="64"/>
      </patternFill>
    </fill>
    <fill>
      <patternFill patternType="solid">
        <fgColor rgb="FFE69B1E"/>
        <bgColor indexed="64"/>
      </patternFill>
    </fill>
  </fills>
  <borders count="35">
    <border>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xf numFmtId="0" fontId="8" fillId="0" borderId="0"/>
    <xf numFmtId="0" fontId="15" fillId="0" borderId="0" applyNumberFormat="0" applyFill="0" applyBorder="0" applyAlignment="0" applyProtection="0"/>
    <xf numFmtId="0" fontId="7" fillId="0" borderId="0"/>
    <xf numFmtId="0" fontId="6" fillId="0" borderId="0"/>
    <xf numFmtId="0" fontId="4" fillId="0" borderId="0"/>
    <xf numFmtId="0" fontId="4" fillId="0" borderId="0"/>
    <xf numFmtId="0" fontId="2" fillId="0" borderId="0"/>
  </cellStyleXfs>
  <cellXfs count="406">
    <xf numFmtId="0" fontId="0" fillId="0" borderId="0" xfId="0"/>
    <xf numFmtId="0" fontId="9" fillId="0" borderId="0" xfId="0" applyFont="1"/>
    <xf numFmtId="1" fontId="0" fillId="0" borderId="0" xfId="0" applyNumberFormat="1"/>
    <xf numFmtId="0" fontId="11" fillId="0" borderId="0" xfId="0" applyFont="1"/>
    <xf numFmtId="0" fontId="0" fillId="0" borderId="10" xfId="0" applyBorder="1"/>
    <xf numFmtId="0" fontId="11" fillId="0" borderId="10" xfId="0" applyFont="1" applyBorder="1"/>
    <xf numFmtId="0" fontId="10" fillId="0" borderId="20" xfId="0" applyFont="1" applyBorder="1"/>
    <xf numFmtId="1" fontId="0" fillId="0" borderId="10" xfId="0" applyNumberFormat="1" applyBorder="1"/>
    <xf numFmtId="164" fontId="0" fillId="0" borderId="0" xfId="0" applyNumberFormat="1"/>
    <xf numFmtId="1" fontId="9" fillId="0" borderId="0" xfId="0" applyNumberFormat="1" applyFont="1"/>
    <xf numFmtId="0" fontId="0" fillId="0" borderId="0" xfId="0" applyAlignment="1">
      <alignment horizontal="right"/>
    </xf>
    <xf numFmtId="0" fontId="11" fillId="0" borderId="0" xfId="0" applyFont="1" applyAlignment="1">
      <alignment horizontal="right"/>
    </xf>
    <xf numFmtId="0" fontId="11" fillId="0" borderId="10" xfId="0" applyFont="1" applyBorder="1" applyAlignment="1">
      <alignment horizontal="right"/>
    </xf>
    <xf numFmtId="0" fontId="16" fillId="0" borderId="10" xfId="0" applyFont="1" applyBorder="1"/>
    <xf numFmtId="0" fontId="16" fillId="0" borderId="10" xfId="0" quotePrefix="1" applyFont="1" applyBorder="1" applyAlignment="1">
      <alignment horizontal="left"/>
    </xf>
    <xf numFmtId="0" fontId="10" fillId="0" borderId="10" xfId="0" applyFont="1" applyBorder="1"/>
    <xf numFmtId="0" fontId="27" fillId="0" borderId="0" xfId="0" applyFont="1"/>
    <xf numFmtId="164" fontId="9" fillId="2" borderId="11" xfId="0" applyNumberFormat="1" applyFont="1" applyFill="1" applyBorder="1" applyAlignment="1">
      <alignment horizontal="right" indent="1"/>
    </xf>
    <xf numFmtId="164" fontId="9" fillId="2" borderId="0" xfId="0" applyNumberFormat="1" applyFont="1" applyFill="1" applyAlignment="1">
      <alignment horizontal="right" indent="1"/>
    </xf>
    <xf numFmtId="164" fontId="9" fillId="0" borderId="11" xfId="0" applyNumberFormat="1" applyFont="1" applyBorder="1" applyAlignment="1">
      <alignment horizontal="right" indent="1"/>
    </xf>
    <xf numFmtId="164" fontId="9" fillId="0" borderId="0" xfId="0" applyNumberFormat="1" applyFont="1" applyAlignment="1">
      <alignment horizontal="right" indent="1"/>
    </xf>
    <xf numFmtId="164" fontId="9" fillId="0" borderId="7" xfId="0" applyNumberFormat="1" applyFont="1" applyBorder="1" applyAlignment="1">
      <alignment horizontal="right" indent="1"/>
    </xf>
    <xf numFmtId="164" fontId="0" fillId="0" borderId="0" xfId="0" applyNumberFormat="1" applyAlignment="1">
      <alignment horizontal="right" indent="1"/>
    </xf>
    <xf numFmtId="164" fontId="0" fillId="2" borderId="10" xfId="0" applyNumberFormat="1" applyFill="1" applyBorder="1" applyAlignment="1">
      <alignment horizontal="right" indent="1"/>
    </xf>
    <xf numFmtId="164" fontId="0" fillId="0" borderId="10" xfId="0" applyNumberFormat="1" applyBorder="1" applyAlignment="1">
      <alignment horizontal="right" indent="1"/>
    </xf>
    <xf numFmtId="164" fontId="0" fillId="0" borderId="6" xfId="0" applyNumberFormat="1" applyBorder="1" applyAlignment="1">
      <alignment horizontal="right" indent="1"/>
    </xf>
    <xf numFmtId="164" fontId="0" fillId="0" borderId="10" xfId="0" applyNumberFormat="1" applyBorder="1"/>
    <xf numFmtId="164" fontId="9" fillId="0" borderId="0" xfId="0" applyNumberFormat="1" applyFont="1"/>
    <xf numFmtId="1" fontId="26" fillId="0" borderId="0" xfId="0" applyNumberFormat="1" applyFont="1"/>
    <xf numFmtId="164" fontId="26" fillId="0" borderId="0" xfId="0" applyNumberFormat="1" applyFont="1"/>
    <xf numFmtId="0" fontId="0" fillId="0" borderId="0" xfId="0" applyAlignment="1">
      <alignment horizontal="left"/>
    </xf>
    <xf numFmtId="0" fontId="11" fillId="0" borderId="11" xfId="0" applyFont="1" applyBorder="1"/>
    <xf numFmtId="0" fontId="30" fillId="0" borderId="11" xfId="0" applyFont="1" applyBorder="1" applyAlignment="1">
      <alignment horizontal="center" vertical="center" wrapText="1"/>
    </xf>
    <xf numFmtId="164" fontId="9" fillId="0" borderId="5" xfId="0" applyNumberFormat="1" applyFont="1" applyBorder="1" applyAlignment="1">
      <alignment horizontal="right" indent="1"/>
    </xf>
    <xf numFmtId="0" fontId="10" fillId="0" borderId="0" xfId="4" applyFont="1"/>
    <xf numFmtId="0" fontId="32" fillId="0" borderId="0" xfId="4" applyFont="1"/>
    <xf numFmtId="0" fontId="11" fillId="0" borderId="0" xfId="4" applyFont="1" applyAlignment="1">
      <alignment horizontal="center"/>
    </xf>
    <xf numFmtId="0" fontId="6" fillId="0" borderId="0" xfId="4"/>
    <xf numFmtId="164" fontId="6" fillId="0" borderId="0" xfId="4" applyNumberFormat="1"/>
    <xf numFmtId="164" fontId="33" fillId="0" borderId="0" xfId="4" applyNumberFormat="1" applyFont="1"/>
    <xf numFmtId="0" fontId="36" fillId="0" borderId="0" xfId="4" applyFont="1"/>
    <xf numFmtId="0" fontId="10" fillId="0" borderId="0" xfId="0" applyFont="1"/>
    <xf numFmtId="0" fontId="32" fillId="0" borderId="0" xfId="0" applyFont="1"/>
    <xf numFmtId="164" fontId="33" fillId="0" borderId="0" xfId="0" applyNumberFormat="1" applyFont="1"/>
    <xf numFmtId="164" fontId="33" fillId="0" borderId="12" xfId="4" applyNumberFormat="1" applyFont="1" applyBorder="1"/>
    <xf numFmtId="165" fontId="0" fillId="2" borderId="4" xfId="0" applyNumberFormat="1" applyFill="1" applyBorder="1" applyAlignment="1">
      <alignment horizontal="right" indent="2"/>
    </xf>
    <xf numFmtId="0" fontId="10" fillId="0" borderId="0" xfId="0" applyFont="1" applyAlignment="1">
      <alignment horizontal="right"/>
    </xf>
    <xf numFmtId="0" fontId="37" fillId="0" borderId="0" xfId="0" applyFont="1" applyAlignment="1">
      <alignment horizontal="right"/>
    </xf>
    <xf numFmtId="0" fontId="51" fillId="0" borderId="0" xfId="0" applyFont="1" applyAlignment="1">
      <alignment horizontal="right"/>
    </xf>
    <xf numFmtId="0" fontId="31" fillId="0" borderId="0" xfId="0" applyFont="1" applyAlignment="1">
      <alignment horizontal="right"/>
    </xf>
    <xf numFmtId="1" fontId="53" fillId="0" borderId="0" xfId="0" applyNumberFormat="1" applyFont="1"/>
    <xf numFmtId="0" fontId="11" fillId="0" borderId="1" xfId="0" applyFont="1" applyBorder="1"/>
    <xf numFmtId="164" fontId="9" fillId="0" borderId="10" xfId="0" applyNumberFormat="1" applyFont="1" applyBorder="1"/>
    <xf numFmtId="1" fontId="0" fillId="0" borderId="12" xfId="0" applyNumberFormat="1" applyBorder="1"/>
    <xf numFmtId="1" fontId="0" fillId="0" borderId="4" xfId="0" applyNumberFormat="1" applyBorder="1"/>
    <xf numFmtId="0" fontId="11" fillId="0" borderId="4" xfId="0" applyFont="1" applyBorder="1"/>
    <xf numFmtId="0" fontId="11" fillId="0" borderId="0" xfId="0" applyFont="1" applyAlignment="1">
      <alignment vertical="center" textRotation="90"/>
    </xf>
    <xf numFmtId="0" fontId="18" fillId="0" borderId="0" xfId="0" applyFont="1" applyAlignment="1">
      <alignment horizontal="center" vertical="center"/>
    </xf>
    <xf numFmtId="0" fontId="18" fillId="0" borderId="0" xfId="0" applyFont="1" applyAlignment="1">
      <alignment vertical="center"/>
    </xf>
    <xf numFmtId="0" fontId="30" fillId="0" borderId="0" xfId="0" applyFont="1" applyAlignment="1">
      <alignment horizontal="center" vertical="center" wrapText="1"/>
    </xf>
    <xf numFmtId="0" fontId="9" fillId="0" borderId="0" xfId="0" applyFont="1" applyAlignment="1">
      <alignment vertical="center" wrapText="1"/>
    </xf>
    <xf numFmtId="164" fontId="20" fillId="0" borderId="0" xfId="0" applyNumberFormat="1" applyFont="1" applyAlignment="1">
      <alignment vertical="center" wrapText="1"/>
    </xf>
    <xf numFmtId="164" fontId="33" fillId="0" borderId="12" xfId="0" applyNumberFormat="1" applyFont="1" applyBorder="1"/>
    <xf numFmtId="164" fontId="6" fillId="0" borderId="12" xfId="4" applyNumberFormat="1" applyBorder="1"/>
    <xf numFmtId="0" fontId="30" fillId="0" borderId="5" xfId="0" applyFont="1" applyBorder="1" applyAlignment="1">
      <alignment horizontal="center" vertical="center" wrapText="1"/>
    </xf>
    <xf numFmtId="164" fontId="0" fillId="0" borderId="30" xfId="0" applyNumberFormat="1" applyBorder="1" applyAlignment="1">
      <alignment horizontal="right" indent="1"/>
    </xf>
    <xf numFmtId="0" fontId="20"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4" fillId="0" borderId="0" xfId="5"/>
    <xf numFmtId="0" fontId="4" fillId="0" borderId="0" xfId="5" applyAlignment="1">
      <alignment horizontal="left"/>
    </xf>
    <xf numFmtId="0" fontId="0" fillId="0" borderId="0" xfId="0" applyProtection="1">
      <protection hidden="1"/>
    </xf>
    <xf numFmtId="0" fontId="14" fillId="0" borderId="0" xfId="0" applyFont="1" applyProtection="1">
      <protection hidden="1"/>
    </xf>
    <xf numFmtId="0" fontId="15" fillId="0" borderId="0" xfId="2" applyFill="1" applyBorder="1" applyAlignment="1" applyProtection="1">
      <alignment horizontal="left"/>
      <protection hidden="1"/>
    </xf>
    <xf numFmtId="0" fontId="9" fillId="0" borderId="0" xfId="0" applyFont="1" applyProtection="1">
      <protection hidden="1"/>
    </xf>
    <xf numFmtId="0" fontId="46" fillId="5" borderId="0" xfId="0" applyFont="1" applyFill="1" applyAlignment="1" applyProtection="1">
      <alignment vertical="center"/>
      <protection hidden="1"/>
    </xf>
    <xf numFmtId="0" fontId="47" fillId="5" borderId="0" xfId="0" applyFont="1" applyFill="1" applyProtection="1">
      <protection hidden="1"/>
    </xf>
    <xf numFmtId="0" fontId="48" fillId="5" borderId="0" xfId="0" applyFont="1" applyFill="1" applyProtection="1">
      <protection hidden="1"/>
    </xf>
    <xf numFmtId="0" fontId="41" fillId="0" borderId="0" xfId="0" quotePrefix="1" applyFont="1" applyAlignment="1" applyProtection="1">
      <alignment horizontal="left"/>
      <protection hidden="1"/>
    </xf>
    <xf numFmtId="1" fontId="9" fillId="4" borderId="0" xfId="0" applyNumberFormat="1" applyFont="1" applyFill="1" applyAlignment="1" applyProtection="1">
      <alignment horizontal="right" indent="1"/>
      <protection hidden="1"/>
    </xf>
    <xf numFmtId="1" fontId="9" fillId="0" borderId="0" xfId="0" applyNumberFormat="1" applyFont="1" applyAlignment="1" applyProtection="1">
      <alignment horizontal="right" indent="2"/>
      <protection hidden="1"/>
    </xf>
    <xf numFmtId="164" fontId="9" fillId="0" borderId="0" xfId="0" applyNumberFormat="1" applyFont="1" applyAlignment="1" applyProtection="1">
      <alignment horizontal="right" indent="2"/>
      <protection hidden="1"/>
    </xf>
    <xf numFmtId="0" fontId="23" fillId="0" borderId="0" xfId="0" applyFont="1" applyProtection="1">
      <protection hidden="1"/>
    </xf>
    <xf numFmtId="0" fontId="28" fillId="0" borderId="0" xfId="0" applyFont="1" applyAlignment="1" applyProtection="1">
      <alignment vertical="top"/>
      <protection hidden="1"/>
    </xf>
    <xf numFmtId="0" fontId="28" fillId="0" borderId="0" xfId="0" applyFont="1" applyAlignment="1" applyProtection="1">
      <alignment vertical="top" wrapText="1"/>
      <protection hidden="1"/>
    </xf>
    <xf numFmtId="0" fontId="20" fillId="0" borderId="0" xfId="0" applyFont="1" applyProtection="1">
      <protection hidden="1"/>
    </xf>
    <xf numFmtId="0" fontId="49" fillId="5" borderId="0" xfId="0" quotePrefix="1" applyFont="1" applyFill="1" applyAlignment="1" applyProtection="1">
      <alignment horizontal="left"/>
      <protection hidden="1"/>
    </xf>
    <xf numFmtId="0" fontId="11" fillId="0" borderId="0" xfId="0" applyFont="1" applyAlignment="1" applyProtection="1">
      <alignment horizontal="center" vertical="center"/>
      <protection hidden="1"/>
    </xf>
    <xf numFmtId="0" fontId="19" fillId="0" borderId="0" xfId="0" applyFont="1" applyAlignment="1" applyProtection="1">
      <alignment horizontal="center"/>
      <protection hidden="1"/>
    </xf>
    <xf numFmtId="0" fontId="20" fillId="4" borderId="0" xfId="0" applyFont="1" applyFill="1" applyProtection="1">
      <protection hidden="1"/>
    </xf>
    <xf numFmtId="0" fontId="46" fillId="0" borderId="0" xfId="0" applyFont="1" applyAlignment="1" applyProtection="1">
      <alignment vertical="center"/>
      <protection hidden="1"/>
    </xf>
    <xf numFmtId="0" fontId="47" fillId="0" borderId="0" xfId="0" applyFont="1" applyProtection="1">
      <protection hidden="1"/>
    </xf>
    <xf numFmtId="0" fontId="48" fillId="0" borderId="0" xfId="0" applyFont="1" applyProtection="1">
      <protection hidden="1"/>
    </xf>
    <xf numFmtId="0" fontId="49" fillId="0" borderId="0" xfId="0" quotePrefix="1" applyFont="1" applyAlignment="1" applyProtection="1">
      <alignment horizontal="left"/>
      <protection hidden="1"/>
    </xf>
    <xf numFmtId="0" fontId="41" fillId="0" borderId="0" xfId="0" applyFont="1" applyProtection="1">
      <protection hidden="1"/>
    </xf>
    <xf numFmtId="0" fontId="20" fillId="0" borderId="0" xfId="0" applyFont="1" applyAlignment="1" applyProtection="1">
      <alignment horizontal="left"/>
      <protection hidden="1"/>
    </xf>
    <xf numFmtId="0" fontId="47" fillId="5" borderId="0" xfId="0" applyFont="1" applyFill="1" applyAlignment="1" applyProtection="1">
      <alignment vertical="center"/>
      <protection hidden="1"/>
    </xf>
    <xf numFmtId="0" fontId="48" fillId="5" borderId="0" xfId="0" applyFont="1" applyFill="1" applyAlignment="1" applyProtection="1">
      <alignment vertical="center"/>
      <protection hidden="1"/>
    </xf>
    <xf numFmtId="0" fontId="49" fillId="5" borderId="0" xfId="0" applyFont="1" applyFill="1" applyAlignment="1" applyProtection="1">
      <alignment vertical="center"/>
      <protection hidden="1"/>
    </xf>
    <xf numFmtId="0" fontId="24" fillId="0" borderId="0" xfId="0" applyFont="1" applyProtection="1">
      <protection hidden="1"/>
    </xf>
    <xf numFmtId="0" fontId="15" fillId="0" borderId="0" xfId="2" applyProtection="1">
      <protection hidden="1"/>
    </xf>
    <xf numFmtId="0" fontId="28" fillId="0" borderId="0" xfId="0" applyFont="1" applyProtection="1">
      <protection hidden="1"/>
    </xf>
    <xf numFmtId="0" fontId="28" fillId="0" borderId="0" xfId="0" applyFont="1" applyAlignment="1" applyProtection="1">
      <alignment wrapText="1"/>
      <protection hidden="1"/>
    </xf>
    <xf numFmtId="166" fontId="0" fillId="0" borderId="0" xfId="0" applyNumberFormat="1" applyProtection="1">
      <protection hidden="1"/>
    </xf>
    <xf numFmtId="0" fontId="11" fillId="0" borderId="0" xfId="0" applyFont="1" applyAlignment="1" applyProtection="1">
      <alignment horizontal="center" vertical="center" textRotation="90" wrapText="1"/>
      <protection hidden="1"/>
    </xf>
    <xf numFmtId="0" fontId="11" fillId="0" borderId="0" xfId="0" applyFont="1" applyProtection="1">
      <protection hidden="1"/>
    </xf>
    <xf numFmtId="164" fontId="0" fillId="0" borderId="0" xfId="0" applyNumberFormat="1" applyAlignment="1" applyProtection="1">
      <alignment horizontal="right" indent="1"/>
      <protection hidden="1"/>
    </xf>
    <xf numFmtId="164" fontId="9" fillId="0" borderId="0" xfId="0" applyNumberFormat="1" applyFont="1" applyAlignment="1" applyProtection="1">
      <alignment horizontal="right" indent="1"/>
      <protection hidden="1"/>
    </xf>
    <xf numFmtId="0" fontId="11" fillId="0" borderId="0" xfId="0" applyFont="1" applyAlignment="1" applyProtection="1">
      <alignment horizontal="center" vertical="center" textRotation="90"/>
      <protection hidden="1"/>
    </xf>
    <xf numFmtId="0" fontId="50" fillId="5" borderId="0" xfId="0" applyFont="1" applyFill="1" applyAlignment="1" applyProtection="1">
      <alignment vertical="center" wrapText="1"/>
      <protection hidden="1"/>
    </xf>
    <xf numFmtId="0" fontId="9" fillId="0" borderId="0" xfId="0" applyFont="1" applyAlignment="1" applyProtection="1">
      <alignment horizontal="left"/>
      <protection hidden="1"/>
    </xf>
    <xf numFmtId="0" fontId="12" fillId="0" borderId="0" xfId="0" applyFont="1" applyProtection="1">
      <protection hidden="1"/>
    </xf>
    <xf numFmtId="0" fontId="11" fillId="0" borderId="0" xfId="0" applyFont="1" applyAlignment="1" applyProtection="1">
      <alignment vertical="center" wrapText="1"/>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20" fillId="0" borderId="6" xfId="0" applyFont="1" applyBorder="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10"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11" fillId="2" borderId="12" xfId="0" applyFont="1" applyFill="1" applyBorder="1" applyProtection="1">
      <protection hidden="1"/>
    </xf>
    <xf numFmtId="165" fontId="0" fillId="2" borderId="12" xfId="0" applyNumberFormat="1" applyFill="1" applyBorder="1" applyAlignment="1" applyProtection="1">
      <alignment horizontal="right" indent="1"/>
      <protection hidden="1"/>
    </xf>
    <xf numFmtId="0" fontId="0" fillId="2" borderId="5" xfId="0" applyFill="1" applyBorder="1" applyAlignment="1" applyProtection="1">
      <alignment horizontal="right" indent="1"/>
      <protection hidden="1"/>
    </xf>
    <xf numFmtId="165" fontId="9" fillId="2" borderId="4" xfId="0" applyNumberFormat="1" applyFont="1" applyFill="1" applyBorder="1" applyAlignment="1" applyProtection="1">
      <alignment horizontal="right" indent="1"/>
      <protection hidden="1"/>
    </xf>
    <xf numFmtId="0" fontId="9" fillId="2" borderId="5" xfId="0" applyFont="1" applyFill="1" applyBorder="1" applyAlignment="1" applyProtection="1">
      <alignment horizontal="right" indent="1"/>
      <protection hidden="1"/>
    </xf>
    <xf numFmtId="1" fontId="9" fillId="2" borderId="12" xfId="0" applyNumberFormat="1" applyFont="1" applyFill="1" applyBorder="1" applyAlignment="1" applyProtection="1">
      <alignment horizontal="right" indent="1"/>
      <protection hidden="1"/>
    </xf>
    <xf numFmtId="164" fontId="9" fillId="2" borderId="12" xfId="0" applyNumberFormat="1" applyFont="1" applyFill="1" applyBorder="1" applyAlignment="1" applyProtection="1">
      <alignment horizontal="right" indent="1"/>
      <protection hidden="1"/>
    </xf>
    <xf numFmtId="1" fontId="9" fillId="2" borderId="15" xfId="0" applyNumberFormat="1" applyFont="1" applyFill="1" applyBorder="1" applyAlignment="1" applyProtection="1">
      <alignment horizontal="right" indent="1"/>
      <protection hidden="1"/>
    </xf>
    <xf numFmtId="164" fontId="9" fillId="2" borderId="16" xfId="0" applyNumberFormat="1" applyFont="1" applyFill="1" applyBorder="1" applyAlignment="1" applyProtection="1">
      <alignment horizontal="right" indent="1"/>
      <protection hidden="1"/>
    </xf>
    <xf numFmtId="164" fontId="0" fillId="2" borderId="5" xfId="0" applyNumberFormat="1" applyFill="1" applyBorder="1" applyAlignment="1" applyProtection="1">
      <alignment horizontal="right" indent="1"/>
      <protection hidden="1"/>
    </xf>
    <xf numFmtId="0" fontId="20" fillId="2" borderId="12" xfId="0" applyFont="1" applyFill="1" applyBorder="1" applyAlignment="1" applyProtection="1">
      <alignment vertical="center" wrapText="1"/>
      <protection hidden="1"/>
    </xf>
    <xf numFmtId="165" fontId="0" fillId="2" borderId="8" xfId="0" applyNumberFormat="1" applyFill="1" applyBorder="1" applyAlignment="1" applyProtection="1">
      <alignment horizontal="right" indent="1"/>
      <protection hidden="1"/>
    </xf>
    <xf numFmtId="164" fontId="0" fillId="0" borderId="0" xfId="0" applyNumberFormat="1" applyProtection="1">
      <protection hidden="1"/>
    </xf>
    <xf numFmtId="165" fontId="0" fillId="2" borderId="0" xfId="0" applyNumberFormat="1" applyFill="1" applyAlignment="1" applyProtection="1">
      <alignment horizontal="right" indent="1"/>
      <protection hidden="1"/>
    </xf>
    <xf numFmtId="164" fontId="9" fillId="2" borderId="11" xfId="0" applyNumberFormat="1" applyFont="1" applyFill="1" applyBorder="1" applyAlignment="1" applyProtection="1">
      <alignment horizontal="right" indent="1"/>
      <protection hidden="1"/>
    </xf>
    <xf numFmtId="165" fontId="9" fillId="2" borderId="10" xfId="0" applyNumberFormat="1" applyFont="1" applyFill="1" applyBorder="1" applyAlignment="1" applyProtection="1">
      <alignment horizontal="right" indent="1"/>
      <protection hidden="1"/>
    </xf>
    <xf numFmtId="165" fontId="9" fillId="2" borderId="0" xfId="0" applyNumberFormat="1" applyFont="1" applyFill="1" applyAlignment="1" applyProtection="1">
      <alignment horizontal="right" indent="1"/>
      <protection hidden="1"/>
    </xf>
    <xf numFmtId="164" fontId="9" fillId="2" borderId="0" xfId="0" applyNumberFormat="1" applyFont="1" applyFill="1" applyAlignment="1" applyProtection="1">
      <alignment horizontal="right" indent="1"/>
      <protection hidden="1"/>
    </xf>
    <xf numFmtId="165" fontId="9" fillId="2" borderId="13" xfId="0" applyNumberFormat="1" applyFont="1" applyFill="1" applyBorder="1" applyAlignment="1" applyProtection="1">
      <alignment horizontal="right" indent="1"/>
      <protection hidden="1"/>
    </xf>
    <xf numFmtId="164" fontId="9" fillId="2" borderId="14" xfId="0" applyNumberFormat="1" applyFont="1" applyFill="1" applyBorder="1" applyAlignment="1" applyProtection="1">
      <alignment horizontal="right" indent="1"/>
      <protection hidden="1"/>
    </xf>
    <xf numFmtId="164" fontId="0" fillId="2" borderId="11" xfId="0" applyNumberFormat="1" applyFill="1" applyBorder="1" applyAlignment="1" applyProtection="1">
      <alignment horizontal="right" indent="1"/>
      <protection hidden="1"/>
    </xf>
    <xf numFmtId="164" fontId="0" fillId="2" borderId="0" xfId="0" applyNumberFormat="1" applyFill="1" applyAlignment="1" applyProtection="1">
      <alignment horizontal="right" indent="1"/>
      <protection hidden="1"/>
    </xf>
    <xf numFmtId="164" fontId="0" fillId="2" borderId="9" xfId="0" applyNumberFormat="1" applyFill="1" applyBorder="1" applyAlignment="1" applyProtection="1">
      <alignment horizontal="center"/>
      <protection hidden="1"/>
    </xf>
    <xf numFmtId="165" fontId="0" fillId="2" borderId="31" xfId="0" applyNumberFormat="1" applyFill="1" applyBorder="1" applyAlignment="1" applyProtection="1">
      <alignment horizontal="right" indent="1"/>
      <protection hidden="1"/>
    </xf>
    <xf numFmtId="164" fontId="0" fillId="2" borderId="28" xfId="0" applyNumberFormat="1" applyFill="1" applyBorder="1" applyAlignment="1" applyProtection="1">
      <alignment horizontal="right" indent="1"/>
      <protection hidden="1"/>
    </xf>
    <xf numFmtId="165" fontId="0" fillId="2" borderId="27" xfId="0" applyNumberFormat="1" applyFill="1" applyBorder="1" applyAlignment="1" applyProtection="1">
      <alignment horizontal="right" indent="1"/>
      <protection hidden="1"/>
    </xf>
    <xf numFmtId="164" fontId="0" fillId="2" borderId="31" xfId="0" applyNumberFormat="1" applyFill="1" applyBorder="1" applyAlignment="1" applyProtection="1">
      <alignment horizontal="right" indent="1"/>
      <protection hidden="1"/>
    </xf>
    <xf numFmtId="165" fontId="0" fillId="2" borderId="32" xfId="0" applyNumberFormat="1" applyFill="1" applyBorder="1" applyAlignment="1" applyProtection="1">
      <alignment horizontal="right" indent="1"/>
      <protection hidden="1"/>
    </xf>
    <xf numFmtId="164" fontId="0" fillId="2" borderId="29" xfId="0" applyNumberFormat="1" applyFill="1" applyBorder="1" applyAlignment="1" applyProtection="1">
      <alignment horizontal="right" indent="1"/>
      <protection hidden="1"/>
    </xf>
    <xf numFmtId="164" fontId="0" fillId="2" borderId="26" xfId="0" applyNumberFormat="1" applyFill="1" applyBorder="1" applyAlignment="1" applyProtection="1">
      <alignment horizontal="center"/>
      <protection hidden="1"/>
    </xf>
    <xf numFmtId="0" fontId="11" fillId="4" borderId="0" xfId="0" applyFont="1" applyFill="1" applyProtection="1">
      <protection hidden="1"/>
    </xf>
    <xf numFmtId="165" fontId="9" fillId="0" borderId="9" xfId="0" applyNumberFormat="1" applyFont="1" applyBorder="1" applyAlignment="1" applyProtection="1">
      <alignment horizontal="right" indent="1"/>
      <protection hidden="1"/>
    </xf>
    <xf numFmtId="165" fontId="0" fillId="0" borderId="10" xfId="0" applyNumberFormat="1" applyBorder="1" applyAlignment="1" applyProtection="1">
      <alignment horizontal="right" indent="1"/>
      <protection hidden="1"/>
    </xf>
    <xf numFmtId="164" fontId="9" fillId="0" borderId="11" xfId="0" applyNumberFormat="1" applyFont="1" applyBorder="1" applyAlignment="1" applyProtection="1">
      <alignment horizontal="right" indent="1"/>
      <protection hidden="1"/>
    </xf>
    <xf numFmtId="165" fontId="9" fillId="0" borderId="10" xfId="0" applyNumberFormat="1" applyFont="1" applyBorder="1" applyAlignment="1" applyProtection="1">
      <alignment horizontal="right" indent="1"/>
      <protection hidden="1"/>
    </xf>
    <xf numFmtId="165" fontId="9" fillId="0" borderId="0" xfId="0" applyNumberFormat="1" applyFont="1" applyAlignment="1" applyProtection="1">
      <alignment horizontal="right" indent="1"/>
      <protection hidden="1"/>
    </xf>
    <xf numFmtId="165" fontId="9" fillId="0" borderId="13" xfId="0" applyNumberFormat="1" applyFont="1" applyBorder="1" applyAlignment="1" applyProtection="1">
      <alignment horizontal="right" indent="1"/>
      <protection hidden="1"/>
    </xf>
    <xf numFmtId="164" fontId="9" fillId="0" borderId="14" xfId="0" applyNumberFormat="1" applyFont="1" applyBorder="1" applyAlignment="1" applyProtection="1">
      <alignment horizontal="right" indent="1"/>
      <protection hidden="1"/>
    </xf>
    <xf numFmtId="164" fontId="0" fillId="0" borderId="11" xfId="0" applyNumberFormat="1" applyBorder="1" applyAlignment="1" applyProtection="1">
      <alignment horizontal="right" indent="1"/>
      <protection hidden="1"/>
    </xf>
    <xf numFmtId="164" fontId="0" fillId="0" borderId="9" xfId="0" applyNumberFormat="1" applyBorder="1" applyAlignment="1" applyProtection="1">
      <alignment horizontal="center"/>
      <protection hidden="1"/>
    </xf>
    <xf numFmtId="165" fontId="9" fillId="0" borderId="26" xfId="0" applyNumberFormat="1" applyFont="1" applyBorder="1" applyAlignment="1" applyProtection="1">
      <alignment horizontal="right" indent="1"/>
      <protection hidden="1"/>
    </xf>
    <xf numFmtId="165" fontId="0" fillId="0" borderId="27" xfId="0" applyNumberFormat="1" applyBorder="1" applyAlignment="1" applyProtection="1">
      <alignment horizontal="right" indent="1"/>
      <protection hidden="1"/>
    </xf>
    <xf numFmtId="164" fontId="0" fillId="0" borderId="28" xfId="0" applyNumberFormat="1" applyBorder="1" applyAlignment="1" applyProtection="1">
      <alignment horizontal="right" indent="1"/>
      <protection hidden="1"/>
    </xf>
    <xf numFmtId="165" fontId="0" fillId="0" borderId="31" xfId="0" applyNumberFormat="1" applyBorder="1" applyAlignment="1" applyProtection="1">
      <alignment horizontal="right" indent="1"/>
      <protection hidden="1"/>
    </xf>
    <xf numFmtId="164" fontId="0" fillId="0" borderId="31" xfId="0" applyNumberFormat="1" applyBorder="1" applyAlignment="1" applyProtection="1">
      <alignment horizontal="right" indent="1"/>
      <protection hidden="1"/>
    </xf>
    <xf numFmtId="165" fontId="0" fillId="0" borderId="32" xfId="0" applyNumberFormat="1" applyBorder="1" applyAlignment="1" applyProtection="1">
      <alignment horizontal="right" indent="1"/>
      <protection hidden="1"/>
    </xf>
    <xf numFmtId="164" fontId="0" fillId="0" borderId="29" xfId="0" applyNumberFormat="1" applyBorder="1" applyAlignment="1" applyProtection="1">
      <alignment horizontal="right" indent="1"/>
      <protection hidden="1"/>
    </xf>
    <xf numFmtId="164" fontId="0" fillId="0" borderId="26" xfId="0" applyNumberFormat="1" applyBorder="1" applyAlignment="1" applyProtection="1">
      <alignment horizontal="center"/>
      <protection hidden="1"/>
    </xf>
    <xf numFmtId="165" fontId="0" fillId="0" borderId="0" xfId="0" applyNumberFormat="1" applyAlignment="1" applyProtection="1">
      <alignment horizontal="right" indent="1"/>
      <protection hidden="1"/>
    </xf>
    <xf numFmtId="0" fontId="25" fillId="0" borderId="0" xfId="0" applyFont="1" applyProtection="1">
      <protection hidden="1"/>
    </xf>
    <xf numFmtId="0" fontId="21" fillId="0" borderId="0" xfId="0" applyFont="1" applyAlignment="1" applyProtection="1">
      <alignment vertical="center" wrapText="1"/>
      <protection hidden="1"/>
    </xf>
    <xf numFmtId="0" fontId="16" fillId="0" borderId="0" xfId="0" applyFont="1" applyProtection="1">
      <protection hidden="1"/>
    </xf>
    <xf numFmtId="1" fontId="0" fillId="0" borderId="0" xfId="0" applyNumberFormat="1" applyProtection="1">
      <protection hidden="1"/>
    </xf>
    <xf numFmtId="165" fontId="0" fillId="0" borderId="0" xfId="0" applyNumberFormat="1" applyProtection="1">
      <protection hidden="1"/>
    </xf>
    <xf numFmtId="0" fontId="42" fillId="0" borderId="0" xfId="0" quotePrefix="1" applyFont="1" applyAlignment="1" applyProtection="1">
      <alignment horizontal="left"/>
      <protection hidden="1"/>
    </xf>
    <xf numFmtId="0" fontId="44" fillId="0" borderId="0" xfId="0" applyFont="1" applyAlignment="1" applyProtection="1">
      <alignment vertical="top"/>
      <protection hidden="1"/>
    </xf>
    <xf numFmtId="0" fontId="9" fillId="0" borderId="0" xfId="0" quotePrefix="1" applyFont="1" applyAlignment="1" applyProtection="1">
      <alignment horizontal="left"/>
      <protection hidden="1"/>
    </xf>
    <xf numFmtId="0" fontId="29"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14" fillId="0" borderId="0" xfId="0" applyFont="1" applyAlignment="1" applyProtection="1">
      <alignment horizontal="center" vertical="center"/>
      <protection hidden="1"/>
    </xf>
    <xf numFmtId="164" fontId="35" fillId="0" borderId="0" xfId="0" applyNumberFormat="1" applyFont="1" applyAlignment="1" applyProtection="1">
      <alignment horizontal="right"/>
      <protection hidden="1"/>
    </xf>
    <xf numFmtId="0" fontId="0" fillId="0" borderId="12" xfId="0" applyBorder="1" applyProtection="1">
      <protection hidden="1"/>
    </xf>
    <xf numFmtId="1" fontId="54" fillId="0" borderId="0" xfId="0" applyNumberFormat="1" applyFont="1" applyProtection="1">
      <protection hidden="1"/>
    </xf>
    <xf numFmtId="0" fontId="34" fillId="4" borderId="0" xfId="0" applyFont="1" applyFill="1" applyAlignment="1" applyProtection="1">
      <alignment vertical="center" textRotation="90"/>
      <protection hidden="1"/>
    </xf>
    <xf numFmtId="0" fontId="34" fillId="4" borderId="0" xfId="0" applyFont="1" applyFill="1" applyProtection="1">
      <protection hidden="1"/>
    </xf>
    <xf numFmtId="165" fontId="35" fillId="0" borderId="0" xfId="0" applyNumberFormat="1" applyFont="1" applyAlignment="1" applyProtection="1">
      <alignment horizontal="right"/>
      <protection hidden="1"/>
    </xf>
    <xf numFmtId="0" fontId="22" fillId="3" borderId="20" xfId="0" applyFont="1" applyFill="1" applyBorder="1" applyAlignment="1">
      <alignment horizontal="right"/>
    </xf>
    <xf numFmtId="0" fontId="22" fillId="3" borderId="0" xfId="0" applyFont="1" applyFill="1" applyAlignment="1">
      <alignment horizontal="right"/>
    </xf>
    <xf numFmtId="0" fontId="22" fillId="3" borderId="10" xfId="0" applyFont="1" applyFill="1" applyBorder="1" applyAlignment="1">
      <alignment horizontal="right"/>
    </xf>
    <xf numFmtId="0" fontId="53" fillId="0" borderId="0" xfId="0" applyFont="1"/>
    <xf numFmtId="166" fontId="53" fillId="0" borderId="0" xfId="0" applyNumberFormat="1" applyFont="1"/>
    <xf numFmtId="0" fontId="60" fillId="0" borderId="0" xfId="0" applyFont="1"/>
    <xf numFmtId="0" fontId="0" fillId="0" borderId="11" xfId="0" applyBorder="1"/>
    <xf numFmtId="0" fontId="3" fillId="0" borderId="0" xfId="5" applyFont="1"/>
    <xf numFmtId="49" fontId="0" fillId="0" borderId="0" xfId="0" applyNumberFormat="1" applyAlignment="1">
      <alignment horizontal="right"/>
    </xf>
    <xf numFmtId="0" fontId="11" fillId="0" borderId="7" xfId="0" applyFont="1" applyBorder="1"/>
    <xf numFmtId="1" fontId="0" fillId="0" borderId="11" xfId="0" applyNumberFormat="1" applyBorder="1"/>
    <xf numFmtId="1" fontId="0" fillId="0" borderId="7" xfId="0" applyNumberFormat="1" applyBorder="1"/>
    <xf numFmtId="0" fontId="11" fillId="0" borderId="11" xfId="0" applyFont="1" applyBorder="1" applyAlignment="1">
      <alignment horizontal="right"/>
    </xf>
    <xf numFmtId="1" fontId="0" fillId="0" borderId="5" xfId="0" applyNumberFormat="1" applyBorder="1"/>
    <xf numFmtId="1" fontId="11" fillId="0" borderId="0" xfId="0" applyNumberFormat="1" applyFont="1"/>
    <xf numFmtId="1" fontId="0" fillId="2" borderId="31" xfId="0" applyNumberFormat="1" applyFill="1" applyBorder="1" applyAlignment="1" applyProtection="1">
      <alignment horizontal="right" indent="1"/>
      <protection hidden="1"/>
    </xf>
    <xf numFmtId="164" fontId="6" fillId="0" borderId="5" xfId="4" applyNumberFormat="1" applyBorder="1"/>
    <xf numFmtId="164" fontId="6" fillId="0" borderId="11" xfId="4" applyNumberFormat="1" applyBorder="1"/>
    <xf numFmtId="164" fontId="5" fillId="0" borderId="0" xfId="4" applyNumberFormat="1" applyFont="1"/>
    <xf numFmtId="164" fontId="5" fillId="0" borderId="11" xfId="4" applyNumberFormat="1" applyFont="1" applyBorder="1"/>
    <xf numFmtId="164" fontId="5" fillId="0" borderId="6" xfId="4" applyNumberFormat="1" applyFont="1" applyBorder="1"/>
    <xf numFmtId="164" fontId="5" fillId="0" borderId="7" xfId="4" applyNumberFormat="1" applyFont="1" applyBorder="1"/>
    <xf numFmtId="164" fontId="5" fillId="0" borderId="1" xfId="4" applyNumberFormat="1" applyFont="1" applyBorder="1"/>
    <xf numFmtId="0" fontId="5" fillId="0" borderId="12" xfId="4" applyFont="1" applyBorder="1"/>
    <xf numFmtId="164" fontId="6" fillId="0" borderId="4" xfId="4" applyNumberFormat="1" applyBorder="1"/>
    <xf numFmtId="164" fontId="6" fillId="0" borderId="10" xfId="4" applyNumberFormat="1" applyBorder="1"/>
    <xf numFmtId="164" fontId="5" fillId="0" borderId="10" xfId="4" applyNumberFormat="1" applyFont="1" applyBorder="1"/>
    <xf numFmtId="0" fontId="6" fillId="0" borderId="4" xfId="4" applyBorder="1"/>
    <xf numFmtId="0" fontId="11" fillId="0" borderId="9" xfId="0" applyFont="1" applyBorder="1" applyProtection="1">
      <protection hidden="1"/>
    </xf>
    <xf numFmtId="0" fontId="11" fillId="0" borderId="23" xfId="0" applyFont="1" applyBorder="1" applyProtection="1">
      <protection hidden="1"/>
    </xf>
    <xf numFmtId="164" fontId="17" fillId="0" borderId="0" xfId="0" applyNumberFormat="1" applyFont="1" applyAlignment="1">
      <alignment horizontal="right" indent="1"/>
    </xf>
    <xf numFmtId="0" fontId="62" fillId="0" borderId="0" xfId="4" applyFont="1"/>
    <xf numFmtId="0" fontId="63" fillId="0" borderId="0" xfId="4" applyFont="1"/>
    <xf numFmtId="164" fontId="63" fillId="0" borderId="0" xfId="4" applyNumberFormat="1" applyFont="1"/>
    <xf numFmtId="0" fontId="64" fillId="0" borderId="0" xfId="4" applyFont="1"/>
    <xf numFmtId="0" fontId="65" fillId="0" borderId="0" xfId="0" applyFont="1"/>
    <xf numFmtId="0" fontId="17" fillId="0" borderId="0" xfId="0" applyFont="1"/>
    <xf numFmtId="0" fontId="11" fillId="0" borderId="9" xfId="0" applyFont="1" applyBorder="1" applyAlignment="1" applyProtection="1">
      <alignment horizontal="right"/>
      <protection hidden="1"/>
    </xf>
    <xf numFmtId="0" fontId="26" fillId="0" borderId="0" xfId="0" applyFont="1" applyProtection="1">
      <protection hidden="1"/>
    </xf>
    <xf numFmtId="0" fontId="17" fillId="0" borderId="0" xfId="0" quotePrefix="1" applyFont="1" applyAlignment="1" applyProtection="1">
      <alignment horizontal="left"/>
      <protection hidden="1"/>
    </xf>
    <xf numFmtId="0" fontId="20" fillId="0" borderId="0" xfId="0" applyFont="1" applyAlignment="1" applyProtection="1">
      <alignment vertical="top" wrapText="1"/>
      <protection hidden="1"/>
    </xf>
    <xf numFmtId="0" fontId="20" fillId="0" borderId="0" xfId="0" applyFont="1" applyAlignment="1" applyProtection="1">
      <alignment horizontal="left" vertical="top" wrapText="1"/>
      <protection hidden="1"/>
    </xf>
    <xf numFmtId="0" fontId="20" fillId="0" borderId="0" xfId="0" applyFont="1" applyAlignment="1" applyProtection="1">
      <alignment vertical="center" wrapText="1"/>
      <protection hidden="1"/>
    </xf>
    <xf numFmtId="0" fontId="0" fillId="0" borderId="0" xfId="0" applyAlignment="1" applyProtection="1">
      <alignment vertical="center"/>
      <protection hidden="1"/>
    </xf>
    <xf numFmtId="0" fontId="2" fillId="0" borderId="0" xfId="7" applyProtection="1">
      <protection hidden="1"/>
    </xf>
    <xf numFmtId="0" fontId="11" fillId="0" borderId="0" xfId="0" applyFont="1" applyAlignment="1">
      <alignment horizontal="center" vertical="center" wrapText="1"/>
    </xf>
    <xf numFmtId="0" fontId="21" fillId="0" borderId="0" xfId="0" applyFont="1" applyAlignment="1">
      <alignment horizontal="center" vertical="center" wrapText="1"/>
    </xf>
    <xf numFmtId="165" fontId="9" fillId="2" borderId="11" xfId="0" applyNumberFormat="1" applyFont="1" applyFill="1" applyBorder="1" applyAlignment="1" applyProtection="1">
      <alignment horizontal="right" indent="1"/>
      <protection hidden="1"/>
    </xf>
    <xf numFmtId="165" fontId="9" fillId="2" borderId="28" xfId="0" applyNumberFormat="1" applyFont="1" applyFill="1" applyBorder="1" applyAlignment="1" applyProtection="1">
      <alignment horizontal="right" indent="1"/>
      <protection hidden="1"/>
    </xf>
    <xf numFmtId="0" fontId="11" fillId="2" borderId="5" xfId="0" applyFont="1" applyFill="1" applyBorder="1" applyProtection="1">
      <protection hidden="1"/>
    </xf>
    <xf numFmtId="0" fontId="11" fillId="2" borderId="11" xfId="0" applyFont="1" applyFill="1" applyBorder="1" applyProtection="1">
      <protection hidden="1"/>
    </xf>
    <xf numFmtId="0" fontId="11" fillId="2" borderId="11" xfId="0" applyFont="1" applyFill="1" applyBorder="1" applyAlignment="1" applyProtection="1">
      <alignment horizontal="right"/>
      <protection hidden="1"/>
    </xf>
    <xf numFmtId="0" fontId="6" fillId="0" borderId="0" xfId="4" applyAlignment="1">
      <alignment vertical="center" wrapText="1"/>
    </xf>
    <xf numFmtId="0" fontId="11" fillId="0" borderId="0" xfId="0" applyFont="1" applyAlignment="1">
      <alignment vertical="center" wrapText="1"/>
    </xf>
    <xf numFmtId="0" fontId="21" fillId="0" borderId="0" xfId="0" applyFont="1" applyAlignment="1">
      <alignment vertical="center" wrapText="1"/>
    </xf>
    <xf numFmtId="0" fontId="53" fillId="0" borderId="0" xfId="4" applyFont="1" applyAlignment="1">
      <alignment wrapText="1"/>
    </xf>
    <xf numFmtId="0" fontId="5" fillId="0" borderId="0" xfId="4" applyFont="1" applyAlignment="1">
      <alignment vertical="center" wrapText="1"/>
    </xf>
    <xf numFmtId="0" fontId="11" fillId="4" borderId="0" xfId="0" applyFont="1" applyFill="1" applyAlignment="1" applyProtection="1">
      <alignment vertical="center" textRotation="90" wrapText="1"/>
      <protection hidden="1"/>
    </xf>
    <xf numFmtId="0" fontId="18" fillId="0" borderId="0" xfId="0" applyFont="1" applyAlignment="1" applyProtection="1">
      <alignment vertical="center"/>
      <protection hidden="1"/>
    </xf>
    <xf numFmtId="0" fontId="56" fillId="0" borderId="0" xfId="4" applyFont="1" applyAlignment="1">
      <alignment vertical="center"/>
    </xf>
    <xf numFmtId="0" fontId="11" fillId="0" borderId="0" xfId="0" applyFont="1" applyAlignment="1">
      <alignment horizontal="left"/>
    </xf>
    <xf numFmtId="0" fontId="9" fillId="0" borderId="0" xfId="0" applyFont="1" applyAlignment="1">
      <alignment vertical="center"/>
    </xf>
    <xf numFmtId="0" fontId="20" fillId="0" borderId="0" xfId="0" applyFont="1" applyAlignment="1">
      <alignment vertical="center" wrapText="1"/>
    </xf>
    <xf numFmtId="0" fontId="11" fillId="0" borderId="0" xfId="0" applyFont="1" applyAlignment="1" applyProtection="1">
      <alignment vertical="center" textRotation="90"/>
      <protection hidden="1"/>
    </xf>
    <xf numFmtId="165" fontId="17" fillId="0" borderId="0" xfId="0" applyNumberFormat="1" applyFont="1" applyAlignment="1">
      <alignment horizontal="right" indent="2"/>
    </xf>
    <xf numFmtId="0" fontId="17" fillId="0" borderId="0" xfId="0" applyFont="1" applyAlignment="1">
      <alignment horizontal="right" indent="2"/>
    </xf>
    <xf numFmtId="0" fontId="11" fillId="0" borderId="0" xfId="0" applyFont="1" applyAlignment="1" applyProtection="1">
      <alignment horizontal="right"/>
      <protection hidden="1"/>
    </xf>
    <xf numFmtId="0" fontId="11" fillId="0" borderId="0" xfId="0" applyFont="1" applyAlignment="1" applyProtection="1">
      <alignment vertical="center" textRotation="90" wrapText="1"/>
      <protection hidden="1"/>
    </xf>
    <xf numFmtId="164" fontId="9" fillId="0" borderId="27" xfId="0" applyNumberFormat="1" applyFont="1" applyBorder="1" applyAlignment="1">
      <alignment horizontal="right" indent="1"/>
    </xf>
    <xf numFmtId="164" fontId="9" fillId="0" borderId="31" xfId="0" applyNumberFormat="1" applyFont="1" applyBorder="1" applyAlignment="1">
      <alignment horizontal="right" indent="1"/>
    </xf>
    <xf numFmtId="164" fontId="9" fillId="2" borderId="27" xfId="0" applyNumberFormat="1" applyFont="1" applyFill="1" applyBorder="1" applyAlignment="1">
      <alignment horizontal="right" indent="1"/>
    </xf>
    <xf numFmtId="164" fontId="9" fillId="2" borderId="5" xfId="0" applyNumberFormat="1" applyFont="1" applyFill="1" applyBorder="1" applyAlignment="1">
      <alignment horizontal="right" indent="1"/>
    </xf>
    <xf numFmtId="164" fontId="9" fillId="2" borderId="7" xfId="0" applyNumberFormat="1" applyFont="1" applyFill="1" applyBorder="1" applyAlignment="1">
      <alignment horizontal="right" indent="1"/>
    </xf>
    <xf numFmtId="164" fontId="0" fillId="2" borderId="6" xfId="0" applyNumberFormat="1" applyFill="1" applyBorder="1" applyAlignment="1">
      <alignment horizontal="right" indent="1"/>
    </xf>
    <xf numFmtId="164" fontId="0" fillId="0" borderId="27" xfId="0" applyNumberFormat="1" applyBorder="1" applyAlignment="1">
      <alignment horizontal="right" indent="1"/>
    </xf>
    <xf numFmtId="0" fontId="0" fillId="2" borderId="12" xfId="0" applyFill="1" applyBorder="1" applyAlignment="1">
      <alignment horizontal="right" indent="2"/>
    </xf>
    <xf numFmtId="164" fontId="9" fillId="2" borderId="1" xfId="0" applyNumberFormat="1" applyFont="1" applyFill="1" applyBorder="1" applyAlignment="1">
      <alignment horizontal="right" indent="1"/>
    </xf>
    <xf numFmtId="164" fontId="9" fillId="2" borderId="4" xfId="0" applyNumberFormat="1" applyFont="1" applyFill="1" applyBorder="1" applyAlignment="1">
      <alignment horizontal="right" indent="1"/>
    </xf>
    <xf numFmtId="164" fontId="9" fillId="2" borderId="10" xfId="0" applyNumberFormat="1" applyFont="1" applyFill="1" applyBorder="1" applyAlignment="1">
      <alignment horizontal="right" indent="1"/>
    </xf>
    <xf numFmtId="164" fontId="9" fillId="0" borderId="4" xfId="0" applyNumberFormat="1" applyFont="1" applyBorder="1" applyAlignment="1">
      <alignment horizontal="right" indent="1"/>
    </xf>
    <xf numFmtId="164" fontId="9" fillId="0" borderId="10" xfId="0" applyNumberFormat="1" applyFont="1" applyBorder="1" applyAlignment="1">
      <alignment horizontal="right" indent="1"/>
    </xf>
    <xf numFmtId="164" fontId="9" fillId="0" borderId="6" xfId="0" applyNumberFormat="1" applyFont="1" applyBorder="1" applyAlignment="1">
      <alignment horizontal="right" indent="1"/>
    </xf>
    <xf numFmtId="0" fontId="57" fillId="5" borderId="10" xfId="2" applyFont="1" applyFill="1" applyBorder="1" applyAlignment="1" applyProtection="1">
      <alignment horizontal="left"/>
      <protection hidden="1"/>
    </xf>
    <xf numFmtId="0" fontId="57" fillId="5" borderId="0" xfId="2" applyFont="1" applyFill="1" applyBorder="1" applyAlignment="1" applyProtection="1">
      <alignment horizontal="left"/>
      <protection hidden="1"/>
    </xf>
    <xf numFmtId="0" fontId="57" fillId="5" borderId="11" xfId="2" applyFont="1" applyFill="1" applyBorder="1" applyAlignment="1" applyProtection="1">
      <alignment horizontal="left"/>
      <protection hidden="1"/>
    </xf>
    <xf numFmtId="0" fontId="43" fillId="0" borderId="0" xfId="0" applyFont="1" applyAlignment="1" applyProtection="1">
      <alignment horizontal="center" vertical="top"/>
      <protection hidden="1"/>
    </xf>
    <xf numFmtId="0" fontId="45" fillId="0" borderId="0" xfId="0" applyFont="1" applyAlignment="1">
      <alignment horizontal="center" vertical="center"/>
    </xf>
    <xf numFmtId="0" fontId="14" fillId="0" borderId="0" xfId="0" applyFont="1"/>
    <xf numFmtId="0" fontId="13" fillId="0" borderId="0" xfId="0" applyFont="1" applyAlignment="1">
      <alignment vertical="center"/>
    </xf>
    <xf numFmtId="49" fontId="35" fillId="0" borderId="0" xfId="0" applyNumberFormat="1" applyFont="1"/>
    <xf numFmtId="0" fontId="40" fillId="0" borderId="0" xfId="0" applyFont="1" applyAlignment="1">
      <alignment horizontal="right"/>
    </xf>
    <xf numFmtId="0" fontId="39" fillId="0" borderId="0" xfId="0" applyFont="1"/>
    <xf numFmtId="0" fontId="32" fillId="0" borderId="0" xfId="5" applyFont="1"/>
    <xf numFmtId="0" fontId="66" fillId="0" borderId="0" xfId="0" applyFont="1"/>
    <xf numFmtId="0" fontId="11" fillId="2" borderId="10" xfId="0" applyFont="1" applyFill="1" applyBorder="1" applyAlignment="1" applyProtection="1">
      <alignment horizontal="center" vertical="center" textRotation="90"/>
      <protection hidden="1"/>
    </xf>
    <xf numFmtId="1" fontId="53" fillId="0" borderId="10" xfId="0" applyNumberFormat="1" applyFont="1" applyBorder="1"/>
    <xf numFmtId="166" fontId="53" fillId="0" borderId="10" xfId="0" applyNumberFormat="1" applyFont="1" applyBorder="1"/>
    <xf numFmtId="0" fontId="53" fillId="0" borderId="10" xfId="0" applyFont="1" applyBorder="1"/>
    <xf numFmtId="0" fontId="11" fillId="2" borderId="0" xfId="0" applyFont="1" applyFill="1" applyAlignment="1" applyProtection="1">
      <alignment horizontal="right"/>
      <protection hidden="1"/>
    </xf>
    <xf numFmtId="164" fontId="0" fillId="2" borderId="0" xfId="0" applyNumberFormat="1" applyFill="1" applyAlignment="1">
      <alignment horizontal="right" indent="1"/>
    </xf>
    <xf numFmtId="0" fontId="11" fillId="0" borderId="8" xfId="0" applyFont="1" applyBorder="1" applyAlignment="1" applyProtection="1">
      <alignment horizontal="right"/>
      <protection hidden="1"/>
    </xf>
    <xf numFmtId="0" fontId="10" fillId="0" borderId="0" xfId="4" applyFont="1" applyAlignment="1">
      <alignment horizontal="right"/>
    </xf>
    <xf numFmtId="0" fontId="11" fillId="2" borderId="0" xfId="0" applyFont="1" applyFill="1" applyProtection="1">
      <protection hidden="1"/>
    </xf>
    <xf numFmtId="0" fontId="6" fillId="0" borderId="12" xfId="4" applyBorder="1"/>
    <xf numFmtId="0" fontId="1" fillId="0" borderId="0" xfId="5" applyFont="1"/>
    <xf numFmtId="0" fontId="4" fillId="0" borderId="0" xfId="5" applyAlignment="1">
      <alignment horizontal="right"/>
    </xf>
    <xf numFmtId="49" fontId="9" fillId="0" borderId="0" xfId="0" applyNumberFormat="1" applyFont="1" applyAlignment="1">
      <alignment horizontal="right"/>
    </xf>
    <xf numFmtId="0" fontId="40" fillId="0" borderId="0" xfId="0" applyFont="1" applyProtection="1">
      <protection hidden="1"/>
    </xf>
    <xf numFmtId="0" fontId="28" fillId="0" borderId="0" xfId="0" applyFont="1" applyAlignment="1" applyProtection="1">
      <alignment vertical="center" wrapText="1"/>
      <protection hidden="1"/>
    </xf>
    <xf numFmtId="0" fontId="4" fillId="0" borderId="0" xfId="0" applyFont="1" applyAlignment="1" applyProtection="1">
      <alignment vertical="center"/>
      <protection hidden="1"/>
    </xf>
    <xf numFmtId="167" fontId="4" fillId="0" borderId="0" xfId="0" applyNumberFormat="1" applyFont="1" applyAlignment="1" applyProtection="1">
      <alignment horizontal="center" vertical="center"/>
      <protection hidden="1"/>
    </xf>
    <xf numFmtId="0" fontId="18" fillId="0" borderId="0" xfId="0" applyFont="1" applyAlignment="1" applyProtection="1">
      <alignment vertical="center" wrapText="1"/>
      <protection hidden="1"/>
    </xf>
    <xf numFmtId="0" fontId="67" fillId="0" borderId="0" xfId="0" applyFont="1"/>
    <xf numFmtId="0" fontId="57" fillId="5" borderId="4" xfId="2" applyFont="1" applyFill="1" applyBorder="1" applyAlignment="1" applyProtection="1">
      <alignment horizontal="left"/>
      <protection hidden="1"/>
    </xf>
    <xf numFmtId="0" fontId="57" fillId="5" borderId="12" xfId="2" applyFont="1" applyFill="1" applyBorder="1" applyAlignment="1" applyProtection="1">
      <alignment horizontal="left"/>
      <protection hidden="1"/>
    </xf>
    <xf numFmtId="0" fontId="57" fillId="5" borderId="5" xfId="2" applyFont="1" applyFill="1" applyBorder="1" applyAlignment="1" applyProtection="1">
      <alignment horizontal="left"/>
      <protection hidden="1"/>
    </xf>
    <xf numFmtId="0" fontId="57" fillId="5" borderId="10" xfId="2" applyFont="1" applyFill="1" applyBorder="1" applyAlignment="1" applyProtection="1">
      <alignment horizontal="left"/>
      <protection hidden="1"/>
    </xf>
    <xf numFmtId="0" fontId="57" fillId="5" borderId="0" xfId="2" applyFont="1" applyFill="1" applyBorder="1" applyAlignment="1" applyProtection="1">
      <alignment horizontal="left"/>
      <protection hidden="1"/>
    </xf>
    <xf numFmtId="0" fontId="57" fillId="5" borderId="11" xfId="2" applyFont="1" applyFill="1" applyBorder="1" applyAlignment="1" applyProtection="1">
      <alignment horizontal="left"/>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1" fillId="0" borderId="14" xfId="0" applyFont="1" applyBorder="1" applyAlignment="1" applyProtection="1">
      <alignment horizontal="center" vertical="center" wrapText="1"/>
      <protection hidden="1"/>
    </xf>
    <xf numFmtId="0" fontId="57" fillId="5" borderId="6" xfId="2" applyFont="1" applyFill="1" applyBorder="1" applyProtection="1">
      <protection hidden="1"/>
    </xf>
    <xf numFmtId="0" fontId="57" fillId="5" borderId="1" xfId="2" applyFont="1" applyFill="1" applyBorder="1" applyProtection="1">
      <protection hidden="1"/>
    </xf>
    <xf numFmtId="0" fontId="57" fillId="5" borderId="7" xfId="2" applyFont="1" applyFill="1" applyBorder="1" applyProtection="1">
      <protection hidden="1"/>
    </xf>
    <xf numFmtId="0" fontId="24" fillId="6" borderId="21" xfId="0" applyFont="1" applyFill="1" applyBorder="1" applyAlignment="1" applyProtection="1">
      <alignment horizontal="center" vertical="center"/>
      <protection locked="0" hidden="1"/>
    </xf>
    <xf numFmtId="0" fontId="24" fillId="6" borderId="25" xfId="0" applyFont="1" applyFill="1" applyBorder="1" applyAlignment="1" applyProtection="1">
      <alignment horizontal="center" vertical="center"/>
      <protection locked="0" hidden="1"/>
    </xf>
    <xf numFmtId="0" fontId="24" fillId="6" borderId="22" xfId="0" applyFont="1" applyFill="1" applyBorder="1" applyAlignment="1" applyProtection="1">
      <alignment horizontal="center" vertical="center"/>
      <protection locked="0" hidden="1"/>
    </xf>
    <xf numFmtId="0" fontId="11" fillId="4" borderId="10" xfId="0" applyFont="1" applyFill="1" applyBorder="1" applyAlignment="1" applyProtection="1">
      <alignment horizontal="center" vertical="center" textRotation="90" wrapText="1"/>
      <protection hidden="1"/>
    </xf>
    <xf numFmtId="0" fontId="18" fillId="0" borderId="27"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8" fillId="2" borderId="27" xfId="0" applyFont="1" applyFill="1" applyBorder="1" applyAlignment="1" applyProtection="1">
      <alignment horizontal="center" vertical="center"/>
      <protection hidden="1"/>
    </xf>
    <xf numFmtId="0" fontId="18" fillId="2" borderId="28" xfId="0" applyFont="1" applyFill="1" applyBorder="1" applyAlignment="1" applyProtection="1">
      <alignment horizontal="center" vertical="center"/>
      <protection hidden="1"/>
    </xf>
    <xf numFmtId="0" fontId="11" fillId="2" borderId="4" xfId="0" applyFont="1" applyFill="1" applyBorder="1" applyAlignment="1" applyProtection="1">
      <alignment horizontal="center" vertical="center" textRotation="90"/>
      <protection hidden="1"/>
    </xf>
    <xf numFmtId="0" fontId="11" fillId="2" borderId="10" xfId="0" applyFont="1" applyFill="1" applyBorder="1" applyAlignment="1" applyProtection="1">
      <alignment horizontal="center" vertical="center" textRotation="90"/>
      <protection hidden="1"/>
    </xf>
    <xf numFmtId="0" fontId="11" fillId="0" borderId="10" xfId="0" applyFont="1" applyBorder="1" applyAlignment="1" applyProtection="1">
      <alignment horizontal="center" vertical="center" wrapText="1"/>
      <protection hidden="1"/>
    </xf>
    <xf numFmtId="0" fontId="11" fillId="0" borderId="11" xfId="0" applyFont="1" applyBorder="1" applyAlignment="1" applyProtection="1">
      <alignment horizontal="center" vertical="center" wrapText="1"/>
      <protection hidden="1"/>
    </xf>
    <xf numFmtId="0" fontId="52" fillId="5" borderId="17" xfId="0" applyFont="1" applyFill="1" applyBorder="1" applyAlignment="1" applyProtection="1">
      <alignment horizontal="center" vertical="center"/>
      <protection locked="0" hidden="1"/>
    </xf>
    <xf numFmtId="0" fontId="52" fillId="5" borderId="18" xfId="0" applyFont="1" applyFill="1" applyBorder="1" applyAlignment="1" applyProtection="1">
      <alignment horizontal="center" vertical="center"/>
      <protection locked="0" hidden="1"/>
    </xf>
    <xf numFmtId="0" fontId="52" fillId="5" borderId="19" xfId="0" applyFont="1" applyFill="1" applyBorder="1" applyAlignment="1" applyProtection="1">
      <alignment horizontal="center" vertical="center"/>
      <protection locked="0" hidden="1"/>
    </xf>
    <xf numFmtId="0" fontId="43" fillId="0" borderId="24" xfId="0" applyFont="1" applyBorder="1" applyAlignment="1" applyProtection="1">
      <alignment horizontal="center" vertical="top"/>
      <protection hidden="1"/>
    </xf>
    <xf numFmtId="0" fontId="43" fillId="0" borderId="0" xfId="0" applyFont="1" applyAlignment="1" applyProtection="1">
      <alignment horizontal="center" vertical="top"/>
      <protection hidden="1"/>
    </xf>
    <xf numFmtId="0" fontId="21" fillId="0" borderId="4" xfId="0" applyFont="1" applyBorder="1" applyAlignment="1" applyProtection="1">
      <alignment horizontal="center" vertical="center"/>
      <protection hidden="1"/>
    </xf>
    <xf numFmtId="0" fontId="21" fillId="0" borderId="5"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8"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wrapText="1"/>
      <protection hidden="1"/>
    </xf>
    <xf numFmtId="0" fontId="38" fillId="0" borderId="0" xfId="0" applyFont="1" applyAlignment="1" applyProtection="1">
      <alignment horizontal="left" wrapText="1"/>
      <protection hidden="1"/>
    </xf>
    <xf numFmtId="0" fontId="55" fillId="0" borderId="4"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5" xfId="0" applyFont="1" applyBorder="1" applyAlignment="1" applyProtection="1">
      <alignment horizontal="center" vertical="center"/>
      <protection hidden="1"/>
    </xf>
    <xf numFmtId="0" fontId="55" fillId="0" borderId="6" xfId="0" applyFont="1" applyBorder="1" applyAlignment="1" applyProtection="1">
      <alignment horizontal="center" vertical="center"/>
      <protection hidden="1"/>
    </xf>
    <xf numFmtId="0" fontId="55" fillId="0" borderId="1"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0" fontId="55" fillId="0" borderId="11" xfId="0" applyFont="1" applyBorder="1" applyAlignment="1" applyProtection="1">
      <alignment horizontal="center" vertical="center"/>
      <protection hidden="1"/>
    </xf>
    <xf numFmtId="0" fontId="55" fillId="0" borderId="4"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0" fontId="55" fillId="0" borderId="6" xfId="0" applyFont="1" applyBorder="1" applyAlignment="1" applyProtection="1">
      <alignment horizontal="center" vertical="center" wrapText="1"/>
      <protection hidden="1"/>
    </xf>
    <xf numFmtId="0" fontId="55" fillId="0" borderId="1" xfId="0" applyFont="1" applyBorder="1" applyAlignment="1" applyProtection="1">
      <alignment horizontal="center" vertical="center" wrapText="1"/>
      <protection hidden="1"/>
    </xf>
    <xf numFmtId="0" fontId="55" fillId="0" borderId="7"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1" fillId="0" borderId="10"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0" fillId="0" borderId="0" xfId="0" applyFont="1" applyAlignment="1" applyProtection="1">
      <alignment horizontal="justify" vertical="center" wrapText="1"/>
      <protection hidden="1"/>
    </xf>
    <xf numFmtId="0" fontId="9" fillId="0" borderId="0" xfId="0" applyFont="1" applyAlignment="1" applyProtection="1">
      <alignment horizontal="justify" vertical="center" wrapText="1"/>
      <protection hidden="1"/>
    </xf>
    <xf numFmtId="0" fontId="20" fillId="0" borderId="0" xfId="0" quotePrefix="1" applyFont="1" applyAlignment="1" applyProtection="1">
      <alignment horizontal="left" vertical="center"/>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left" vertical="center"/>
      <protection hidden="1"/>
    </xf>
    <xf numFmtId="0" fontId="57" fillId="5" borderId="6" xfId="2" applyFont="1" applyFill="1" applyBorder="1" applyAlignment="1" applyProtection="1">
      <alignment horizontal="left"/>
      <protection hidden="1"/>
    </xf>
    <xf numFmtId="0" fontId="57" fillId="5" borderId="1" xfId="2" applyFont="1" applyFill="1" applyBorder="1" applyAlignment="1" applyProtection="1">
      <alignment horizontal="left"/>
      <protection hidden="1"/>
    </xf>
    <xf numFmtId="0" fontId="57" fillId="5" borderId="7" xfId="2" applyFont="1" applyFill="1" applyBorder="1" applyAlignment="1" applyProtection="1">
      <alignment horizontal="left"/>
      <protection hidden="1"/>
    </xf>
    <xf numFmtId="0" fontId="50" fillId="5" borderId="4" xfId="0" applyFont="1" applyFill="1" applyBorder="1" applyAlignment="1" applyProtection="1">
      <alignment horizontal="center"/>
      <protection hidden="1"/>
    </xf>
    <xf numFmtId="0" fontId="50" fillId="5" borderId="12" xfId="0" applyFont="1" applyFill="1" applyBorder="1" applyAlignment="1" applyProtection="1">
      <alignment horizontal="center"/>
      <protection hidden="1"/>
    </xf>
    <xf numFmtId="0" fontId="50" fillId="5" borderId="5" xfId="0" applyFont="1" applyFill="1" applyBorder="1" applyAlignment="1" applyProtection="1">
      <alignment horizontal="center"/>
      <protection hidden="1"/>
    </xf>
    <xf numFmtId="0" fontId="19" fillId="0" borderId="0" xfId="0" applyFont="1" applyAlignment="1">
      <alignment horizontal="center"/>
    </xf>
    <xf numFmtId="0" fontId="19" fillId="0" borderId="11" xfId="0" applyFont="1" applyBorder="1" applyAlignment="1">
      <alignment horizontal="center"/>
    </xf>
    <xf numFmtId="0" fontId="59" fillId="0" borderId="10" xfId="1" applyFont="1" applyBorder="1" applyAlignment="1">
      <alignment horizontal="center"/>
    </xf>
    <xf numFmtId="0" fontId="59" fillId="0" borderId="0" xfId="1" applyFont="1" applyAlignment="1">
      <alignment horizontal="center"/>
    </xf>
    <xf numFmtId="1" fontId="11" fillId="0" borderId="21" xfId="0" applyNumberFormat="1" applyFont="1" applyBorder="1" applyAlignment="1">
      <alignment horizontal="center"/>
    </xf>
    <xf numFmtId="1" fontId="11" fillId="0" borderId="25" xfId="0" applyNumberFormat="1" applyFont="1" applyBorder="1" applyAlignment="1">
      <alignment horizontal="center"/>
    </xf>
    <xf numFmtId="1" fontId="11" fillId="0" borderId="22" xfId="0" applyNumberFormat="1" applyFont="1" applyBorder="1" applyAlignment="1">
      <alignment horizontal="center"/>
    </xf>
    <xf numFmtId="0" fontId="10" fillId="0" borderId="0" xfId="4" applyFont="1" applyAlignment="1">
      <alignment horizontal="center"/>
    </xf>
    <xf numFmtId="0" fontId="18" fillId="2" borderId="31" xfId="0" applyFont="1" applyFill="1" applyBorder="1" applyAlignment="1" applyProtection="1">
      <alignment horizontal="center" vertical="center"/>
      <protection hidden="1"/>
    </xf>
    <xf numFmtId="0" fontId="21" fillId="0" borderId="1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6" fillId="0" borderId="10" xfId="4" applyBorder="1" applyAlignment="1">
      <alignment horizontal="center" vertical="center" wrapText="1"/>
    </xf>
    <xf numFmtId="0" fontId="6" fillId="0" borderId="6" xfId="4" applyBorder="1" applyAlignment="1">
      <alignment horizontal="center" vertical="center" wrapText="1"/>
    </xf>
    <xf numFmtId="0" fontId="53" fillId="0" borderId="11" xfId="4" applyFont="1" applyBorder="1" applyAlignment="1">
      <alignment horizontal="center" wrapText="1"/>
    </xf>
    <xf numFmtId="0" fontId="53" fillId="0" borderId="7" xfId="4" applyFont="1" applyBorder="1" applyAlignment="1">
      <alignment horizontal="center" wrapText="1"/>
    </xf>
    <xf numFmtId="0" fontId="5" fillId="0" borderId="10" xfId="4" applyFont="1" applyBorder="1" applyAlignment="1">
      <alignment horizontal="center" vertical="center" wrapText="1"/>
    </xf>
    <xf numFmtId="0" fontId="56" fillId="0" borderId="0" xfId="4" applyFont="1" applyAlignment="1">
      <alignment horizontal="center" vertical="center"/>
    </xf>
    <xf numFmtId="0" fontId="56" fillId="0" borderId="11" xfId="4" applyFont="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0" xfId="0" applyFont="1" applyBorder="1" applyAlignment="1">
      <alignment horizontal="center" vertical="center"/>
    </xf>
    <xf numFmtId="0" fontId="20" fillId="0" borderId="11" xfId="0" applyFont="1" applyBorder="1" applyAlignment="1">
      <alignment horizontal="center" vertical="center" wrapText="1"/>
    </xf>
    <xf numFmtId="0" fontId="56" fillId="0" borderId="10" xfId="4" applyFont="1" applyBorder="1" applyAlignment="1">
      <alignment horizontal="center" vertical="center"/>
    </xf>
    <xf numFmtId="0" fontId="18" fillId="0" borderId="33" xfId="0" applyFont="1" applyBorder="1" applyAlignment="1" applyProtection="1">
      <alignment horizontal="center" vertical="center"/>
      <protection hidden="1"/>
    </xf>
    <xf numFmtId="0" fontId="18" fillId="0" borderId="34"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9" fillId="0" borderId="0" xfId="0" applyNumberFormat="1" applyFont="1" applyAlignment="1">
      <alignment horizontal="right"/>
    </xf>
  </cellXfs>
  <cellStyles count="8">
    <cellStyle name="Hyperlink" xfId="2" builtinId="8"/>
    <cellStyle name="Normal" xfId="0" builtinId="0"/>
    <cellStyle name="Normal 2" xfId="1" xr:uid="{00000000-0005-0000-0000-000002000000}"/>
    <cellStyle name="Normal 2 2" xfId="5" xr:uid="{00000000-0005-0000-0000-000003000000}"/>
    <cellStyle name="Normal 2 3" xfId="7" xr:uid="{2C9E4EFD-85A2-4DAB-908A-BE5AABC22541}"/>
    <cellStyle name="Normal 3" xfId="3" xr:uid="{00000000-0005-0000-0000-000004000000}"/>
    <cellStyle name="Normal 4" xfId="4" xr:uid="{00000000-0005-0000-0000-000005000000}"/>
    <cellStyle name="Normal 4 2" xfId="6" xr:uid="{00000000-0005-0000-0000-000006000000}"/>
  </cellStyles>
  <dxfs count="0"/>
  <tableStyles count="0" defaultTableStyle="TableStyleMedium9" defaultPivotStyle="PivotStyleLight16"/>
  <colors>
    <mruColors>
      <color rgb="FF666666"/>
      <color rgb="FFE69B1E"/>
      <color rgb="FFA5A9AD"/>
      <color rgb="FF6776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v>Projecties groeiscenario 1</c:v>
          </c:tx>
          <c:spPr>
            <a:ln w="28575" cap="rnd">
              <a:solidFill>
                <a:schemeClr val="tx1"/>
              </a:solidFill>
              <a:prstDash val="sysDash"/>
              <a:round/>
            </a:ln>
            <a:effectLst/>
          </c:spPr>
          <c:marker>
            <c:symbol val="none"/>
          </c:marker>
          <c:dPt>
            <c:idx val="1"/>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01-7ECA-44A0-A20E-BB3E3254C72C}"/>
              </c:ext>
            </c:extLst>
          </c:dPt>
          <c:dPt>
            <c:idx val="2"/>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03-7ECA-44A0-A20E-BB3E3254C72C}"/>
              </c:ext>
            </c:extLst>
          </c:dPt>
          <c:dPt>
            <c:idx val="3"/>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05-7ECA-44A0-A20E-BB3E3254C72C}"/>
              </c:ext>
            </c:extLst>
          </c:dPt>
          <c:dPt>
            <c:idx val="4"/>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07-7ECA-44A0-A20E-BB3E3254C72C}"/>
              </c:ext>
            </c:extLst>
          </c:dPt>
          <c:dPt>
            <c:idx val="5"/>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09-7ECA-44A0-A20E-BB3E3254C72C}"/>
              </c:ext>
            </c:extLst>
          </c:dPt>
          <c:dPt>
            <c:idx val="6"/>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24-7A36-425F-A3FA-EE5293C9B848}"/>
              </c:ext>
            </c:extLst>
          </c:dPt>
          <c:dPt>
            <c:idx val="7"/>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16-CF89-4AA1-8556-66EF0980E236}"/>
              </c:ext>
            </c:extLst>
          </c:dPt>
          <c:dPt>
            <c:idx val="8"/>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25-7A36-425F-A3FA-EE5293C9B848}"/>
              </c:ext>
            </c:extLst>
          </c:dPt>
          <c:dPt>
            <c:idx val="9"/>
            <c:marker>
              <c:symbol val="none"/>
            </c:marker>
            <c:bubble3D val="0"/>
            <c:spPr>
              <a:ln w="28575" cap="rnd">
                <a:solidFill>
                  <a:schemeClr val="tx1"/>
                </a:solidFill>
                <a:prstDash val="solid"/>
                <a:round/>
              </a:ln>
              <a:effectLst/>
            </c:spPr>
            <c:extLst>
              <c:ext xmlns:c16="http://schemas.microsoft.com/office/drawing/2014/chart" uri="{C3380CC4-5D6E-409C-BE32-E72D297353CC}">
                <c16:uniqueId val="{0000001C-7589-43A1-9483-074591B85A13}"/>
              </c:ext>
            </c:extLst>
          </c:dPt>
          <c:dPt>
            <c:idx val="10"/>
            <c:marker>
              <c:symbol val="none"/>
            </c:marker>
            <c:bubble3D val="0"/>
            <c:spPr>
              <a:ln w="28575" cap="rnd">
                <a:noFill/>
                <a:prstDash val="sysDash"/>
                <a:round/>
              </a:ln>
              <a:effectLst/>
            </c:spPr>
            <c:extLst>
              <c:ext xmlns:c16="http://schemas.microsoft.com/office/drawing/2014/chart" uri="{C3380CC4-5D6E-409C-BE32-E72D297353CC}">
                <c16:uniqueId val="{00000021-A55D-4C4C-9EB3-45239FC50CFB}"/>
              </c:ext>
            </c:extLst>
          </c:dPt>
          <c:cat>
            <c:strRef>
              <c:f>('Tool paritaire comités'!$E$97:$E$106,'Tool paritaire comités'!$E$108:$E$113)</c:f>
              <c:strCach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('Tool paritaire comités'!$M$97:$M$106,'Tool paritaire comités'!$M$108:$M$113)</c:f>
              <c:numCache>
                <c:formatCode>#\ ##0</c:formatCode>
                <c:ptCount val="16"/>
                <c:pt idx="0">
                  <c:v>6358.1363524398275</c:v>
                </c:pt>
                <c:pt idx="1">
                  <c:v>6207.1138422704234</c:v>
                </c:pt>
                <c:pt idx="2">
                  <c:v>6531.8114793342629</c:v>
                </c:pt>
                <c:pt idx="3">
                  <c:v>6787.9018569676673</c:v>
                </c:pt>
                <c:pt idx="4">
                  <c:v>6717.7164482694925</c:v>
                </c:pt>
                <c:pt idx="5">
                  <c:v>6947.2246994115721</c:v>
                </c:pt>
                <c:pt idx="6">
                  <c:v>6869.1947793923437</c:v>
                </c:pt>
                <c:pt idx="7">
                  <c:v>7412.1833204772092</c:v>
                </c:pt>
                <c:pt idx="8">
                  <c:v>7098.638828909081</c:v>
                </c:pt>
                <c:pt idx="9">
                  <c:v>7006.1926548024558</c:v>
                </c:pt>
                <c:pt idx="10">
                  <c:v>7301.9227728941823</c:v>
                </c:pt>
                <c:pt idx="11">
                  <c:v>7453.8606125147744</c:v>
                </c:pt>
                <c:pt idx="12">
                  <c:v>7598.8274837219124</c:v>
                </c:pt>
                <c:pt idx="13">
                  <c:v>7724.1420668952578</c:v>
                </c:pt>
                <c:pt idx="14">
                  <c:v>7866.3017093974549</c:v>
                </c:pt>
                <c:pt idx="15">
                  <c:v>7991.0558388221052</c:v>
                </c:pt>
              </c:numCache>
            </c:numRef>
          </c:val>
          <c:smooth val="0"/>
          <c:extLst>
            <c:ext xmlns:c16="http://schemas.microsoft.com/office/drawing/2014/chart" uri="{C3380CC4-5D6E-409C-BE32-E72D297353CC}">
              <c16:uniqueId val="{0000000A-7ECA-44A0-A20E-BB3E3254C72C}"/>
            </c:ext>
          </c:extLst>
        </c:ser>
        <c:dLbls>
          <c:showLegendKey val="0"/>
          <c:showVal val="0"/>
          <c:showCatName val="0"/>
          <c:showSerName val="0"/>
          <c:showPercent val="0"/>
          <c:showBubbleSize val="0"/>
        </c:dLbls>
        <c:smooth val="0"/>
        <c:axId val="384314016"/>
        <c:axId val="426147792"/>
      </c:lineChart>
      <c:catAx>
        <c:axId val="38431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crossAx val="426147792"/>
        <c:crosses val="autoZero"/>
        <c:auto val="1"/>
        <c:lblAlgn val="ctr"/>
        <c:lblOffset val="100"/>
        <c:noMultiLvlLbl val="0"/>
      </c:catAx>
      <c:valAx>
        <c:axId val="4261477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(aantal</a:t>
                </a:r>
                <a:r>
                  <a:rPr lang="nl-BE" baseline="0"/>
                  <a:t> werknemers</a:t>
                </a:r>
                <a:r>
                  <a:rPr lang="nl-BE"/>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384314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28041362530413"/>
          <c:y val="7.3350480109739352E-2"/>
          <c:w val="0.81939510678561778"/>
          <c:h val="0.61670048405837241"/>
        </c:manualLayout>
      </c:layout>
      <c:barChart>
        <c:barDir val="col"/>
        <c:grouping val="stacked"/>
        <c:varyColors val="0"/>
        <c:ser>
          <c:idx val="0"/>
          <c:order val="0"/>
          <c:tx>
            <c:v>Uitbreidingsvraag</c:v>
          </c:tx>
          <c:spPr>
            <a:solidFill>
              <a:srgbClr val="666666"/>
            </a:solidFill>
            <a:ln>
              <a:noFill/>
            </a:ln>
            <a:effectLst/>
          </c:spPr>
          <c:invertIfNegative val="0"/>
          <c:dPt>
            <c:idx val="5"/>
            <c:invertIfNegative val="0"/>
            <c:bubble3D val="0"/>
            <c:spPr>
              <a:solidFill>
                <a:srgbClr val="666666"/>
              </a:solidFill>
              <a:ln>
                <a:noFill/>
              </a:ln>
              <a:effectLst/>
            </c:spPr>
            <c:extLst>
              <c:ext xmlns:c16="http://schemas.microsoft.com/office/drawing/2014/chart" uri="{C3380CC4-5D6E-409C-BE32-E72D297353CC}">
                <c16:uniqueId val="{00000001-5050-4168-A86B-98E219892D36}"/>
              </c:ext>
            </c:extLst>
          </c:dPt>
          <c:dPt>
            <c:idx val="7"/>
            <c:invertIfNegative val="0"/>
            <c:bubble3D val="0"/>
            <c:spPr>
              <a:solidFill>
                <a:srgbClr val="666666"/>
              </a:solidFill>
              <a:ln>
                <a:noFill/>
              </a:ln>
              <a:effectLst/>
            </c:spPr>
            <c:extLst>
              <c:ext xmlns:c16="http://schemas.microsoft.com/office/drawing/2014/chart" uri="{C3380CC4-5D6E-409C-BE32-E72D297353CC}">
                <c16:uniqueId val="{00000006-9C7F-4168-BF8C-F99B251AB4BD}"/>
              </c:ext>
            </c:extLst>
          </c:dPt>
          <c:dPt>
            <c:idx val="9"/>
            <c:invertIfNegative val="0"/>
            <c:bubble3D val="0"/>
            <c:spPr>
              <a:solidFill>
                <a:srgbClr val="666666"/>
              </a:solidFill>
              <a:ln>
                <a:noFill/>
              </a:ln>
              <a:effectLst/>
            </c:spPr>
            <c:extLst>
              <c:ext xmlns:c16="http://schemas.microsoft.com/office/drawing/2014/chart" uri="{C3380CC4-5D6E-409C-BE32-E72D297353CC}">
                <c16:uniqueId val="{00000009-068F-4F5E-BF56-5E74F51D4502}"/>
              </c:ext>
            </c:extLst>
          </c:dPt>
          <c:cat>
            <c:strRef>
              <c:f>('Tool paritaire comités'!$E$97:$E$106,'Tool paritaire comités'!$E$116,'Tool paritaire comités'!$E$108:$E$113)</c:f>
              <c:strCache>
                <c:ptCount val="17"/>
                <c:pt idx="0">
                  <c:v>2015</c:v>
                </c:pt>
                <c:pt idx="1">
                  <c:v>2016</c:v>
                </c:pt>
                <c:pt idx="2">
                  <c:v>2017</c:v>
                </c:pt>
                <c:pt idx="3">
                  <c:v>2018</c:v>
                </c:pt>
                <c:pt idx="4">
                  <c:v>2019</c:v>
                </c:pt>
                <c:pt idx="5">
                  <c:v>2020</c:v>
                </c:pt>
                <c:pt idx="6">
                  <c:v>2021</c:v>
                </c:pt>
                <c:pt idx="7">
                  <c:v>2022</c:v>
                </c:pt>
                <c:pt idx="8">
                  <c:v>2023</c:v>
                </c:pt>
                <c:pt idx="9">
                  <c:v>2024*</c:v>
                </c:pt>
                <c:pt idx="11">
                  <c:v>2025</c:v>
                </c:pt>
                <c:pt idx="12">
                  <c:v>2026</c:v>
                </c:pt>
                <c:pt idx="13">
                  <c:v>2027</c:v>
                </c:pt>
                <c:pt idx="14">
                  <c:v>2028</c:v>
                </c:pt>
                <c:pt idx="15">
                  <c:v>2029</c:v>
                </c:pt>
                <c:pt idx="16">
                  <c:v>2030</c:v>
                </c:pt>
              </c:strCache>
            </c:strRef>
          </c:cat>
          <c:val>
            <c:numRef>
              <c:f>('Tool paritaire comités'!$I$97:$I$106,'Tool paritaire comités'!$I$116,'Tool paritaire comités'!$I$108:$I$113)</c:f>
              <c:numCache>
                <c:formatCode>#\ ##0</c:formatCode>
                <c:ptCount val="17"/>
                <c:pt idx="0">
                  <c:v>141</c:v>
                </c:pt>
                <c:pt idx="1">
                  <c:v>0</c:v>
                </c:pt>
                <c:pt idx="2">
                  <c:v>510</c:v>
                </c:pt>
                <c:pt idx="3">
                  <c:v>942</c:v>
                </c:pt>
                <c:pt idx="4">
                  <c:v>540</c:v>
                </c:pt>
                <c:pt idx="5">
                  <c:v>819</c:v>
                </c:pt>
                <c:pt idx="6">
                  <c:v>380</c:v>
                </c:pt>
                <c:pt idx="7">
                  <c:v>1297</c:v>
                </c:pt>
                <c:pt idx="8">
                  <c:v>169</c:v>
                </c:pt>
                <c:pt idx="9">
                  <c:v>0</c:v>
                </c:pt>
                <c:pt idx="11">
                  <c:v>470.24995945151022</c:v>
                </c:pt>
                <c:pt idx="12">
                  <c:v>474.98281955365383</c:v>
                </c:pt>
                <c:pt idx="13">
                  <c:v>479.76331382210628</c:v>
                </c:pt>
                <c:pt idx="14">
                  <c:v>484.59192167378933</c:v>
                </c:pt>
                <c:pt idx="15">
                  <c:v>489.46912735093065</c:v>
                </c:pt>
                <c:pt idx="16">
                  <c:v>494.39541996939806</c:v>
                </c:pt>
              </c:numCache>
            </c:numRef>
          </c:val>
          <c:extLst>
            <c:ext xmlns:c16="http://schemas.microsoft.com/office/drawing/2014/chart" uri="{C3380CC4-5D6E-409C-BE32-E72D297353CC}">
              <c16:uniqueId val="{00000002-5050-4168-A86B-98E219892D36}"/>
            </c:ext>
          </c:extLst>
        </c:ser>
        <c:ser>
          <c:idx val="1"/>
          <c:order val="1"/>
          <c:tx>
            <c:v>Vervangingsvraag</c:v>
          </c:tx>
          <c:spPr>
            <a:solidFill>
              <a:srgbClr val="E69B1E"/>
            </a:solidFill>
            <a:ln>
              <a:noFill/>
            </a:ln>
            <a:effectLst/>
          </c:spPr>
          <c:invertIfNegative val="0"/>
          <c:dPt>
            <c:idx val="5"/>
            <c:invertIfNegative val="0"/>
            <c:bubble3D val="0"/>
            <c:spPr>
              <a:solidFill>
                <a:srgbClr val="E69B1E"/>
              </a:solidFill>
              <a:ln>
                <a:noFill/>
              </a:ln>
              <a:effectLst/>
            </c:spPr>
            <c:extLst>
              <c:ext xmlns:c16="http://schemas.microsoft.com/office/drawing/2014/chart" uri="{C3380CC4-5D6E-409C-BE32-E72D297353CC}">
                <c16:uniqueId val="{00000004-5050-4168-A86B-98E219892D36}"/>
              </c:ext>
            </c:extLst>
          </c:dPt>
          <c:dPt>
            <c:idx val="7"/>
            <c:invertIfNegative val="0"/>
            <c:bubble3D val="0"/>
            <c:spPr>
              <a:solidFill>
                <a:srgbClr val="E69B1E"/>
              </a:solidFill>
              <a:ln>
                <a:noFill/>
              </a:ln>
              <a:effectLst/>
            </c:spPr>
            <c:extLst>
              <c:ext xmlns:c16="http://schemas.microsoft.com/office/drawing/2014/chart" uri="{C3380CC4-5D6E-409C-BE32-E72D297353CC}">
                <c16:uniqueId val="{00000005-9C7F-4168-BF8C-F99B251AB4BD}"/>
              </c:ext>
            </c:extLst>
          </c:dPt>
          <c:dPt>
            <c:idx val="9"/>
            <c:invertIfNegative val="0"/>
            <c:bubble3D val="0"/>
            <c:spPr>
              <a:solidFill>
                <a:srgbClr val="E69B1E"/>
              </a:solidFill>
              <a:ln>
                <a:noFill/>
              </a:ln>
              <a:effectLst/>
            </c:spPr>
            <c:extLst>
              <c:ext xmlns:c16="http://schemas.microsoft.com/office/drawing/2014/chart" uri="{C3380CC4-5D6E-409C-BE32-E72D297353CC}">
                <c16:uniqueId val="{00000008-068F-4F5E-BF56-5E74F51D4502}"/>
              </c:ext>
            </c:extLst>
          </c:dPt>
          <c:cat>
            <c:strRef>
              <c:f>('Tool paritaire comités'!$E$97:$E$106,'Tool paritaire comités'!$E$116,'Tool paritaire comités'!$E$108:$E$113)</c:f>
              <c:strCache>
                <c:ptCount val="17"/>
                <c:pt idx="0">
                  <c:v>2015</c:v>
                </c:pt>
                <c:pt idx="1">
                  <c:v>2016</c:v>
                </c:pt>
                <c:pt idx="2">
                  <c:v>2017</c:v>
                </c:pt>
                <c:pt idx="3">
                  <c:v>2018</c:v>
                </c:pt>
                <c:pt idx="4">
                  <c:v>2019</c:v>
                </c:pt>
                <c:pt idx="5">
                  <c:v>2020</c:v>
                </c:pt>
                <c:pt idx="6">
                  <c:v>2021</c:v>
                </c:pt>
                <c:pt idx="7">
                  <c:v>2022</c:v>
                </c:pt>
                <c:pt idx="8">
                  <c:v>2023</c:v>
                </c:pt>
                <c:pt idx="9">
                  <c:v>2024*</c:v>
                </c:pt>
                <c:pt idx="11">
                  <c:v>2025</c:v>
                </c:pt>
                <c:pt idx="12">
                  <c:v>2026</c:v>
                </c:pt>
                <c:pt idx="13">
                  <c:v>2027</c:v>
                </c:pt>
                <c:pt idx="14">
                  <c:v>2028</c:v>
                </c:pt>
                <c:pt idx="15">
                  <c:v>2029</c:v>
                </c:pt>
                <c:pt idx="16">
                  <c:v>2030</c:v>
                </c:pt>
              </c:strCache>
            </c:strRef>
          </c:cat>
          <c:val>
            <c:numRef>
              <c:f>('Tool paritaire comités'!$K$97:$K$106,'Tool paritaire comités'!$K$116,'Tool paritaire comités'!$K$108:$K$113)</c:f>
              <c:numCache>
                <c:formatCode>#\ ##0</c:formatCode>
                <c:ptCount val="17"/>
                <c:pt idx="0">
                  <c:v>6217.1363524398275</c:v>
                </c:pt>
                <c:pt idx="1">
                  <c:v>6207.1138422704234</c:v>
                </c:pt>
                <c:pt idx="2">
                  <c:v>6021.8114793342629</c:v>
                </c:pt>
                <c:pt idx="3">
                  <c:v>5845.9018569676673</c:v>
                </c:pt>
                <c:pt idx="4">
                  <c:v>6177.7164482694925</c:v>
                </c:pt>
                <c:pt idx="5">
                  <c:v>6128.2246994115721</c:v>
                </c:pt>
                <c:pt idx="6">
                  <c:v>6489.1947793923437</c:v>
                </c:pt>
                <c:pt idx="7">
                  <c:v>6115.1833204772092</c:v>
                </c:pt>
                <c:pt idx="8">
                  <c:v>6929.638828909081</c:v>
                </c:pt>
                <c:pt idx="9">
                  <c:v>7006.1926548024558</c:v>
                </c:pt>
                <c:pt idx="11">
                  <c:v>6831.6728134426721</c:v>
                </c:pt>
                <c:pt idx="12">
                  <c:v>6978.8777929611206</c:v>
                </c:pt>
                <c:pt idx="13">
                  <c:v>7119.0641698998061</c:v>
                </c:pt>
                <c:pt idx="14">
                  <c:v>7239.5501452214685</c:v>
                </c:pt>
                <c:pt idx="15">
                  <c:v>7376.8325820465243</c:v>
                </c:pt>
                <c:pt idx="16">
                  <c:v>7496.6604188527072</c:v>
                </c:pt>
              </c:numCache>
            </c:numRef>
          </c:val>
          <c:extLst>
            <c:ext xmlns:c16="http://schemas.microsoft.com/office/drawing/2014/chart" uri="{C3380CC4-5D6E-409C-BE32-E72D297353CC}">
              <c16:uniqueId val="{00000005-5050-4168-A86B-98E219892D36}"/>
            </c:ext>
          </c:extLst>
        </c:ser>
        <c:dLbls>
          <c:showLegendKey val="0"/>
          <c:showVal val="0"/>
          <c:showCatName val="0"/>
          <c:showSerName val="0"/>
          <c:showPercent val="0"/>
          <c:showBubbleSize val="0"/>
        </c:dLbls>
        <c:gapWidth val="10"/>
        <c:overlap val="100"/>
        <c:axId val="426149752"/>
        <c:axId val="426150144"/>
      </c:barChart>
      <c:catAx>
        <c:axId val="4261497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crossAx val="426150144"/>
        <c:crosses val="autoZero"/>
        <c:auto val="1"/>
        <c:lblAlgn val="ctr"/>
        <c:lblOffset val="100"/>
        <c:noMultiLvlLbl val="0"/>
      </c:catAx>
      <c:valAx>
        <c:axId val="426150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(aantal</a:t>
                </a:r>
                <a:r>
                  <a:rPr lang="nl-BE" baseline="0"/>
                  <a:t> werknemers</a:t>
                </a:r>
                <a:r>
                  <a:rPr lang="nl-BE"/>
                  <a:t>)</a:t>
                </a:r>
              </a:p>
            </c:rich>
          </c:tx>
          <c:layout>
            <c:manualLayout>
              <c:xMode val="edge"/>
              <c:yMode val="edge"/>
              <c:x val="1.120454852662882E-2"/>
              <c:y val="0.2143439643347051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426149752"/>
        <c:crosses val="autoZero"/>
        <c:crossBetween val="between"/>
      </c:valAx>
      <c:spPr>
        <a:noFill/>
        <a:ln>
          <a:noFill/>
        </a:ln>
        <a:effectLst/>
      </c:spPr>
    </c:plotArea>
    <c:legend>
      <c:legendPos val="b"/>
      <c:layout>
        <c:manualLayout>
          <c:xMode val="edge"/>
          <c:yMode val="edge"/>
          <c:x val="0.20667325628548255"/>
          <c:y val="0.89029218106995889"/>
          <c:w val="0.64279444444444445"/>
          <c:h val="7.91521317829457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a:t>Evolutie leeftijdsverdeling</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14105033416875523"/>
          <c:y val="0.13897638263832335"/>
          <c:w val="0.84586173767752715"/>
          <c:h val="0.6395243902439024"/>
        </c:manualLayout>
      </c:layout>
      <c:lineChart>
        <c:grouping val="standard"/>
        <c:varyColors val="0"/>
        <c:ser>
          <c:idx val="0"/>
          <c:order val="0"/>
          <c:tx>
            <c:strRef>
              <c:f>'data PC'!$W$12</c:f>
              <c:strCache>
                <c:ptCount val="1"/>
                <c:pt idx="0">
                  <c:v>2015</c:v>
                </c:pt>
              </c:strCache>
            </c:strRef>
          </c:tx>
          <c:spPr>
            <a:ln w="25400" cap="flat" cmpd="sng" algn="ctr">
              <a:solidFill>
                <a:schemeClr val="dk1"/>
              </a:solidFill>
              <a:prstDash val="solid"/>
              <a:round/>
            </a:ln>
            <a:effectLst/>
          </c:spPr>
          <c:marker>
            <c:symbol val="none"/>
          </c:marker>
          <c:cat>
            <c:strRef>
              <c:f>'data PC'!$V$13:$V$23</c:f>
              <c:strCache>
                <c:ptCount val="11"/>
                <c:pt idx="0">
                  <c:v>15-19</c:v>
                </c:pt>
                <c:pt idx="1">
                  <c:v>20-24</c:v>
                </c:pt>
                <c:pt idx="2">
                  <c:v>25-29</c:v>
                </c:pt>
                <c:pt idx="3">
                  <c:v>30-34</c:v>
                </c:pt>
                <c:pt idx="4">
                  <c:v>35-39</c:v>
                </c:pt>
                <c:pt idx="5">
                  <c:v>40-44</c:v>
                </c:pt>
                <c:pt idx="6">
                  <c:v>45-49</c:v>
                </c:pt>
                <c:pt idx="7">
                  <c:v>50-54</c:v>
                </c:pt>
                <c:pt idx="8">
                  <c:v>55-59</c:v>
                </c:pt>
                <c:pt idx="9">
                  <c:v>60-64</c:v>
                </c:pt>
                <c:pt idx="10">
                  <c:v>65+</c:v>
                </c:pt>
              </c:strCache>
            </c:strRef>
          </c:cat>
          <c:val>
            <c:numRef>
              <c:f>'data PC'!$W$13:$W$23</c:f>
              <c:numCache>
                <c:formatCode>0</c:formatCode>
                <c:ptCount val="11"/>
                <c:pt idx="0">
                  <c:v>279</c:v>
                </c:pt>
                <c:pt idx="1">
                  <c:v>2941</c:v>
                </c:pt>
                <c:pt idx="2">
                  <c:v>4288</c:v>
                </c:pt>
                <c:pt idx="3">
                  <c:v>4989</c:v>
                </c:pt>
                <c:pt idx="4">
                  <c:v>5305</c:v>
                </c:pt>
                <c:pt idx="5">
                  <c:v>6017</c:v>
                </c:pt>
                <c:pt idx="6">
                  <c:v>6656</c:v>
                </c:pt>
                <c:pt idx="7">
                  <c:v>6562</c:v>
                </c:pt>
                <c:pt idx="8">
                  <c:v>3997</c:v>
                </c:pt>
                <c:pt idx="9">
                  <c:v>1132</c:v>
                </c:pt>
                <c:pt idx="10">
                  <c:v>244</c:v>
                </c:pt>
              </c:numCache>
            </c:numRef>
          </c:val>
          <c:smooth val="0"/>
          <c:extLst>
            <c:ext xmlns:c16="http://schemas.microsoft.com/office/drawing/2014/chart" uri="{C3380CC4-5D6E-409C-BE32-E72D297353CC}">
              <c16:uniqueId val="{00000000-89DB-432F-98A9-FC2FFCD89232}"/>
            </c:ext>
          </c:extLst>
        </c:ser>
        <c:ser>
          <c:idx val="1"/>
          <c:order val="1"/>
          <c:tx>
            <c:strRef>
              <c:f>'data PC'!$X$12</c:f>
              <c:strCache>
                <c:ptCount val="1"/>
                <c:pt idx="0">
                  <c:v>2020</c:v>
                </c:pt>
              </c:strCache>
            </c:strRef>
          </c:tx>
          <c:spPr>
            <a:ln w="28575" cap="rnd">
              <a:solidFill>
                <a:srgbClr val="A5A9AD"/>
              </a:solidFill>
              <a:round/>
            </a:ln>
            <a:effectLst/>
          </c:spPr>
          <c:marker>
            <c:symbol val="none"/>
          </c:marker>
          <c:cat>
            <c:strRef>
              <c:f>'data PC'!$V$13:$V$23</c:f>
              <c:strCache>
                <c:ptCount val="11"/>
                <c:pt idx="0">
                  <c:v>15-19</c:v>
                </c:pt>
                <c:pt idx="1">
                  <c:v>20-24</c:v>
                </c:pt>
                <c:pt idx="2">
                  <c:v>25-29</c:v>
                </c:pt>
                <c:pt idx="3">
                  <c:v>30-34</c:v>
                </c:pt>
                <c:pt idx="4">
                  <c:v>35-39</c:v>
                </c:pt>
                <c:pt idx="5">
                  <c:v>40-44</c:v>
                </c:pt>
                <c:pt idx="6">
                  <c:v>45-49</c:v>
                </c:pt>
                <c:pt idx="7">
                  <c:v>50-54</c:v>
                </c:pt>
                <c:pt idx="8">
                  <c:v>55-59</c:v>
                </c:pt>
                <c:pt idx="9">
                  <c:v>60-64</c:v>
                </c:pt>
                <c:pt idx="10">
                  <c:v>65+</c:v>
                </c:pt>
              </c:strCache>
            </c:strRef>
          </c:cat>
          <c:val>
            <c:numRef>
              <c:f>'data PC'!$X$13:$X$23</c:f>
              <c:numCache>
                <c:formatCode>0</c:formatCode>
                <c:ptCount val="11"/>
                <c:pt idx="0">
                  <c:v>226</c:v>
                </c:pt>
                <c:pt idx="1">
                  <c:v>2817</c:v>
                </c:pt>
                <c:pt idx="2">
                  <c:v>4441</c:v>
                </c:pt>
                <c:pt idx="3">
                  <c:v>5099</c:v>
                </c:pt>
                <c:pt idx="4">
                  <c:v>5507</c:v>
                </c:pt>
                <c:pt idx="5">
                  <c:v>5683</c:v>
                </c:pt>
                <c:pt idx="6">
                  <c:v>6254</c:v>
                </c:pt>
                <c:pt idx="7">
                  <c:v>6564</c:v>
                </c:pt>
                <c:pt idx="8">
                  <c:v>6171</c:v>
                </c:pt>
                <c:pt idx="9">
                  <c:v>1917</c:v>
                </c:pt>
                <c:pt idx="10">
                  <c:v>370</c:v>
                </c:pt>
              </c:numCache>
            </c:numRef>
          </c:val>
          <c:smooth val="0"/>
          <c:extLst>
            <c:ext xmlns:c16="http://schemas.microsoft.com/office/drawing/2014/chart" uri="{C3380CC4-5D6E-409C-BE32-E72D297353CC}">
              <c16:uniqueId val="{00000001-89DB-432F-98A9-FC2FFCD89232}"/>
            </c:ext>
          </c:extLst>
        </c:ser>
        <c:ser>
          <c:idx val="2"/>
          <c:order val="2"/>
          <c:tx>
            <c:strRef>
              <c:f>'data PC'!$Y$12</c:f>
              <c:strCache>
                <c:ptCount val="1"/>
                <c:pt idx="0">
                  <c:v>2025</c:v>
                </c:pt>
              </c:strCache>
            </c:strRef>
          </c:tx>
          <c:spPr>
            <a:ln w="28575" cap="rnd">
              <a:solidFill>
                <a:srgbClr val="E69B1E"/>
              </a:solidFill>
              <a:prstDash val="sysDash"/>
              <a:round/>
            </a:ln>
            <a:effectLst/>
          </c:spPr>
          <c:marker>
            <c:symbol val="none"/>
          </c:marker>
          <c:dPt>
            <c:idx val="1"/>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03-89DB-432F-98A9-FC2FFCD89232}"/>
              </c:ext>
            </c:extLst>
          </c:dPt>
          <c:dPt>
            <c:idx val="2"/>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05-89DB-432F-98A9-FC2FFCD89232}"/>
              </c:ext>
            </c:extLst>
          </c:dPt>
          <c:dPt>
            <c:idx val="3"/>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07-89DB-432F-98A9-FC2FFCD89232}"/>
              </c:ext>
            </c:extLst>
          </c:dPt>
          <c:cat>
            <c:strRef>
              <c:f>'data PC'!$V$13:$V$23</c:f>
              <c:strCache>
                <c:ptCount val="11"/>
                <c:pt idx="0">
                  <c:v>15-19</c:v>
                </c:pt>
                <c:pt idx="1">
                  <c:v>20-24</c:v>
                </c:pt>
                <c:pt idx="2">
                  <c:v>25-29</c:v>
                </c:pt>
                <c:pt idx="3">
                  <c:v>30-34</c:v>
                </c:pt>
                <c:pt idx="4">
                  <c:v>35-39</c:v>
                </c:pt>
                <c:pt idx="5">
                  <c:v>40-44</c:v>
                </c:pt>
                <c:pt idx="6">
                  <c:v>45-49</c:v>
                </c:pt>
                <c:pt idx="7">
                  <c:v>50-54</c:v>
                </c:pt>
                <c:pt idx="8">
                  <c:v>55-59</c:v>
                </c:pt>
                <c:pt idx="9">
                  <c:v>60-64</c:v>
                </c:pt>
                <c:pt idx="10">
                  <c:v>65+</c:v>
                </c:pt>
              </c:strCache>
            </c:strRef>
          </c:cat>
          <c:val>
            <c:numRef>
              <c:f>'data PC'!$Y$13:$Y$23</c:f>
              <c:numCache>
                <c:formatCode>0</c:formatCode>
                <c:ptCount val="11"/>
                <c:pt idx="0">
                  <c:v>269.03527676885659</c:v>
                </c:pt>
                <c:pt idx="1">
                  <c:v>2877.8345045384372</c:v>
                </c:pt>
                <c:pt idx="2">
                  <c:v>4521.9051199911555</c:v>
                </c:pt>
                <c:pt idx="3">
                  <c:v>5090.3963862187766</c:v>
                </c:pt>
                <c:pt idx="4">
                  <c:v>5665.7049829141251</c:v>
                </c:pt>
                <c:pt idx="5">
                  <c:v>6014.7914949475471</c:v>
                </c:pt>
                <c:pt idx="6">
                  <c:v>6173.3735682606648</c:v>
                </c:pt>
                <c:pt idx="7">
                  <c:v>6408.9186022323283</c:v>
                </c:pt>
                <c:pt idx="8">
                  <c:v>6238.0362655834724</c:v>
                </c:pt>
                <c:pt idx="9">
                  <c:v>3096.1502133646809</c:v>
                </c:pt>
                <c:pt idx="10">
                  <c:v>837.44198923023396</c:v>
                </c:pt>
              </c:numCache>
            </c:numRef>
          </c:val>
          <c:smooth val="0"/>
          <c:extLst>
            <c:ext xmlns:c16="http://schemas.microsoft.com/office/drawing/2014/chart" uri="{C3380CC4-5D6E-409C-BE32-E72D297353CC}">
              <c16:uniqueId val="{00000008-89DB-432F-98A9-FC2FFCD89232}"/>
            </c:ext>
          </c:extLst>
        </c:ser>
        <c:ser>
          <c:idx val="3"/>
          <c:order val="3"/>
          <c:tx>
            <c:strRef>
              <c:f>'data PC'!$Z$12</c:f>
              <c:strCache>
                <c:ptCount val="1"/>
                <c:pt idx="0">
                  <c:v>2030</c:v>
                </c:pt>
              </c:strCache>
            </c:strRef>
          </c:tx>
          <c:spPr>
            <a:ln w="28575" cap="rnd">
              <a:solidFill>
                <a:srgbClr val="E69B1E"/>
              </a:solidFill>
              <a:prstDash val="sysDot"/>
              <a:round/>
            </a:ln>
            <a:effectLst/>
          </c:spPr>
          <c:marker>
            <c:symbol val="none"/>
          </c:marker>
          <c:dPt>
            <c:idx val="1"/>
            <c:marker>
              <c:symbol val="none"/>
            </c:marker>
            <c:bubble3D val="0"/>
            <c:spPr>
              <a:ln w="28575" cap="rnd">
                <a:solidFill>
                  <a:srgbClr val="E69B1E"/>
                </a:solidFill>
                <a:prstDash val="sysDot"/>
                <a:round/>
              </a:ln>
              <a:effectLst/>
            </c:spPr>
            <c:extLst>
              <c:ext xmlns:c16="http://schemas.microsoft.com/office/drawing/2014/chart" uri="{C3380CC4-5D6E-409C-BE32-E72D297353CC}">
                <c16:uniqueId val="{0000000A-89DB-432F-98A9-FC2FFCD89232}"/>
              </c:ext>
            </c:extLst>
          </c:dPt>
          <c:dPt>
            <c:idx val="2"/>
            <c:marker>
              <c:symbol val="none"/>
            </c:marker>
            <c:bubble3D val="0"/>
            <c:spPr>
              <a:ln w="28575" cap="rnd">
                <a:solidFill>
                  <a:srgbClr val="E69B1E"/>
                </a:solidFill>
                <a:prstDash val="sysDot"/>
                <a:round/>
              </a:ln>
              <a:effectLst/>
            </c:spPr>
            <c:extLst>
              <c:ext xmlns:c16="http://schemas.microsoft.com/office/drawing/2014/chart" uri="{C3380CC4-5D6E-409C-BE32-E72D297353CC}">
                <c16:uniqueId val="{0000000C-89DB-432F-98A9-FC2FFCD89232}"/>
              </c:ext>
            </c:extLst>
          </c:dPt>
          <c:dPt>
            <c:idx val="3"/>
            <c:marker>
              <c:symbol val="none"/>
            </c:marker>
            <c:bubble3D val="0"/>
            <c:spPr>
              <a:ln w="28575" cap="rnd">
                <a:solidFill>
                  <a:srgbClr val="E69B1E"/>
                </a:solidFill>
                <a:prstDash val="sysDot"/>
                <a:round/>
              </a:ln>
              <a:effectLst/>
            </c:spPr>
            <c:extLst>
              <c:ext xmlns:c16="http://schemas.microsoft.com/office/drawing/2014/chart" uri="{C3380CC4-5D6E-409C-BE32-E72D297353CC}">
                <c16:uniqueId val="{0000000E-89DB-432F-98A9-FC2FFCD89232}"/>
              </c:ext>
            </c:extLst>
          </c:dPt>
          <c:cat>
            <c:strRef>
              <c:f>'data PC'!$V$13:$V$23</c:f>
              <c:strCache>
                <c:ptCount val="11"/>
                <c:pt idx="0">
                  <c:v>15-19</c:v>
                </c:pt>
                <c:pt idx="1">
                  <c:v>20-24</c:v>
                </c:pt>
                <c:pt idx="2">
                  <c:v>25-29</c:v>
                </c:pt>
                <c:pt idx="3">
                  <c:v>30-34</c:v>
                </c:pt>
                <c:pt idx="4">
                  <c:v>35-39</c:v>
                </c:pt>
                <c:pt idx="5">
                  <c:v>40-44</c:v>
                </c:pt>
                <c:pt idx="6">
                  <c:v>45-49</c:v>
                </c:pt>
                <c:pt idx="7">
                  <c:v>50-54</c:v>
                </c:pt>
                <c:pt idx="8">
                  <c:v>55-59</c:v>
                </c:pt>
                <c:pt idx="9">
                  <c:v>60-64</c:v>
                </c:pt>
                <c:pt idx="10">
                  <c:v>65+</c:v>
                </c:pt>
              </c:strCache>
            </c:strRef>
          </c:cat>
          <c:val>
            <c:numRef>
              <c:f>'data PC'!$Z$13:$Z$23</c:f>
              <c:numCache>
                <c:formatCode>0</c:formatCode>
                <c:ptCount val="11"/>
                <c:pt idx="0">
                  <c:v>322.57589163805278</c:v>
                </c:pt>
                <c:pt idx="1">
                  <c:v>3450.5513270879064</c:v>
                </c:pt>
                <c:pt idx="2">
                  <c:v>5421.8078517526092</c:v>
                </c:pt>
                <c:pt idx="3">
                  <c:v>5517.5776327892381</c:v>
                </c:pt>
                <c:pt idx="4">
                  <c:v>5477.5333279113238</c:v>
                </c:pt>
                <c:pt idx="5">
                  <c:v>6096.5955331187815</c:v>
                </c:pt>
                <c:pt idx="6">
                  <c:v>6472.2309176566332</c:v>
                </c:pt>
                <c:pt idx="7">
                  <c:v>6303.998541705223</c:v>
                </c:pt>
                <c:pt idx="8">
                  <c:v>5922.9605811280362</c:v>
                </c:pt>
                <c:pt idx="9">
                  <c:v>2958.35190470826</c:v>
                </c:pt>
                <c:pt idx="10">
                  <c:v>1672.6074969241024</c:v>
                </c:pt>
              </c:numCache>
            </c:numRef>
          </c:val>
          <c:smooth val="0"/>
          <c:extLst>
            <c:ext xmlns:c16="http://schemas.microsoft.com/office/drawing/2014/chart" uri="{C3380CC4-5D6E-409C-BE32-E72D297353CC}">
              <c16:uniqueId val="{0000000F-89DB-432F-98A9-FC2FFCD89232}"/>
            </c:ext>
          </c:extLst>
        </c:ser>
        <c:dLbls>
          <c:showLegendKey val="0"/>
          <c:showVal val="0"/>
          <c:showCatName val="0"/>
          <c:showSerName val="0"/>
          <c:showPercent val="0"/>
          <c:showBubbleSize val="0"/>
        </c:dLbls>
        <c:smooth val="0"/>
        <c:axId val="426150928"/>
        <c:axId val="426148576"/>
      </c:lineChart>
      <c:catAx>
        <c:axId val="426150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nl-BE"/>
          </a:p>
        </c:txPr>
        <c:crossAx val="426148576"/>
        <c:crosses val="autoZero"/>
        <c:auto val="1"/>
        <c:lblAlgn val="ctr"/>
        <c:lblOffset val="100"/>
        <c:noMultiLvlLbl val="0"/>
      </c:catAx>
      <c:valAx>
        <c:axId val="42614857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(aantal</a:t>
                </a:r>
                <a:r>
                  <a:rPr lang="nl-BE" baseline="0"/>
                  <a:t> werknemers</a:t>
                </a:r>
                <a:r>
                  <a:rPr lang="nl-BE"/>
                  <a:t>)</a:t>
                </a:r>
              </a:p>
            </c:rich>
          </c:tx>
          <c:layout>
            <c:manualLayout>
              <c:xMode val="edge"/>
              <c:yMode val="edge"/>
              <c:x val="1.4156355455568051E-2"/>
              <c:y val="0.290091124661246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426150928"/>
        <c:crosses val="autoZero"/>
        <c:crossBetween val="between"/>
      </c:valAx>
      <c:spPr>
        <a:noFill/>
        <a:ln>
          <a:noFill/>
        </a:ln>
        <a:effectLst/>
      </c:spPr>
    </c:plotArea>
    <c:legend>
      <c:legendPos val="b"/>
      <c:layout>
        <c:manualLayout>
          <c:xMode val="edge"/>
          <c:yMode val="edge"/>
          <c:x val="0.11705597669702594"/>
          <c:y val="0.86159381456479844"/>
          <c:w val="0.78225461836828625"/>
          <c:h val="0.1207673715436792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a:t>Evolutie 55+ (n)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barChart>
        <c:barDir val="col"/>
        <c:grouping val="clustered"/>
        <c:varyColors val="0"/>
        <c:ser>
          <c:idx val="0"/>
          <c:order val="0"/>
          <c:spPr>
            <a:solidFill>
              <a:srgbClr val="E69B1E"/>
            </a:solidFill>
            <a:ln>
              <a:noFill/>
            </a:ln>
            <a:effectLst/>
          </c:spPr>
          <c:invertIfNegative val="0"/>
          <c:dPt>
            <c:idx val="2"/>
            <c:invertIfNegative val="0"/>
            <c:bubble3D val="0"/>
            <c:spPr>
              <a:pattFill prst="wdUpDiag">
                <a:fgClr>
                  <a:srgbClr val="E69B1E"/>
                </a:fgClr>
                <a:bgClr>
                  <a:schemeClr val="bg1"/>
                </a:bgClr>
              </a:pattFill>
              <a:ln>
                <a:noFill/>
              </a:ln>
              <a:effectLst/>
            </c:spPr>
            <c:extLst>
              <c:ext xmlns:c16="http://schemas.microsoft.com/office/drawing/2014/chart" uri="{C3380CC4-5D6E-409C-BE32-E72D297353CC}">
                <c16:uniqueId val="{00000001-7CA5-437B-AF1A-488AA3E611E9}"/>
              </c:ext>
            </c:extLst>
          </c:dPt>
          <c:dPt>
            <c:idx val="3"/>
            <c:invertIfNegative val="0"/>
            <c:bubble3D val="0"/>
            <c:spPr>
              <a:pattFill prst="wdUpDiag">
                <a:fgClr>
                  <a:srgbClr val="E69B1E"/>
                </a:fgClr>
                <a:bgClr>
                  <a:schemeClr val="bg1"/>
                </a:bgClr>
              </a:pattFill>
              <a:ln>
                <a:noFill/>
              </a:ln>
              <a:effectLst/>
            </c:spPr>
            <c:extLst>
              <c:ext xmlns:c16="http://schemas.microsoft.com/office/drawing/2014/chart" uri="{C3380CC4-5D6E-409C-BE32-E72D297353CC}">
                <c16:uniqueId val="{00000003-7CA5-437B-AF1A-488AA3E611E9}"/>
              </c:ext>
            </c:extLst>
          </c:dPt>
          <c:cat>
            <c:numRef>
              <c:f>'data PC'!$AG$12:$AJ$12</c:f>
              <c:numCache>
                <c:formatCode>General</c:formatCode>
                <c:ptCount val="4"/>
                <c:pt idx="0">
                  <c:v>2015</c:v>
                </c:pt>
                <c:pt idx="1">
                  <c:v>2020</c:v>
                </c:pt>
                <c:pt idx="2">
                  <c:v>2025</c:v>
                </c:pt>
                <c:pt idx="3">
                  <c:v>2030</c:v>
                </c:pt>
              </c:numCache>
            </c:numRef>
          </c:cat>
          <c:val>
            <c:numRef>
              <c:f>'data PC'!$W$24:$Z$24</c:f>
              <c:numCache>
                <c:formatCode>0</c:formatCode>
                <c:ptCount val="4"/>
                <c:pt idx="0">
                  <c:v>5373</c:v>
                </c:pt>
                <c:pt idx="1">
                  <c:v>8458</c:v>
                </c:pt>
                <c:pt idx="2">
                  <c:v>10171.628468178387</c:v>
                </c:pt>
                <c:pt idx="3">
                  <c:v>10553.919982760399</c:v>
                </c:pt>
              </c:numCache>
            </c:numRef>
          </c:val>
          <c:extLst>
            <c:ext xmlns:c16="http://schemas.microsoft.com/office/drawing/2014/chart" uri="{C3380CC4-5D6E-409C-BE32-E72D297353CC}">
              <c16:uniqueId val="{00000004-7CA5-437B-AF1A-488AA3E611E9}"/>
            </c:ext>
          </c:extLst>
        </c:ser>
        <c:dLbls>
          <c:showLegendKey val="0"/>
          <c:showVal val="0"/>
          <c:showCatName val="0"/>
          <c:showSerName val="0"/>
          <c:showPercent val="0"/>
          <c:showBubbleSize val="0"/>
        </c:dLbls>
        <c:gapWidth val="149"/>
        <c:axId val="426150536"/>
        <c:axId val="426149360"/>
      </c:barChart>
      <c:catAx>
        <c:axId val="426150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crossAx val="426149360"/>
        <c:crosses val="autoZero"/>
        <c:auto val="1"/>
        <c:lblAlgn val="ctr"/>
        <c:lblOffset val="100"/>
        <c:noMultiLvlLbl val="0"/>
      </c:catAx>
      <c:valAx>
        <c:axId val="42614936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(aantal</a:t>
                </a:r>
                <a:r>
                  <a:rPr lang="nl-BE" baseline="0"/>
                  <a:t> werknemers</a:t>
                </a:r>
                <a:r>
                  <a:rPr lang="nl-BE"/>
                  <a:t>)</a:t>
                </a:r>
              </a:p>
            </c:rich>
          </c:tx>
          <c:layout>
            <c:manualLayout>
              <c:xMode val="edge"/>
              <c:yMode val="edge"/>
              <c:x val="2.5656565656565655E-2"/>
              <c:y val="0.276167005420054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426150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a:t>Evolutie uitstroom 55+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2"/>
          <c:order val="0"/>
          <c:tx>
            <c:v>Uitstroom 55+ (linkeras)</c:v>
          </c:tx>
          <c:spPr>
            <a:ln w="28575" cap="rnd">
              <a:solidFill>
                <a:sysClr val="windowText" lastClr="000000"/>
              </a:solidFill>
              <a:prstDash val="solid"/>
              <a:round/>
            </a:ln>
            <a:effectLst/>
          </c:spPr>
          <c:marker>
            <c:symbol val="none"/>
          </c:marker>
          <c:dPt>
            <c:idx val="1"/>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1-A399-4136-A77C-3A8CBA7DAF3B}"/>
              </c:ext>
            </c:extLst>
          </c:dPt>
          <c:dPt>
            <c:idx val="2"/>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3-A399-4136-A77C-3A8CBA7DAF3B}"/>
              </c:ext>
            </c:extLst>
          </c:dPt>
          <c:dPt>
            <c:idx val="3"/>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5-A399-4136-A77C-3A8CBA7DAF3B}"/>
              </c:ext>
            </c:extLst>
          </c:dPt>
          <c:dPt>
            <c:idx val="4"/>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7-A399-4136-A77C-3A8CBA7DAF3B}"/>
              </c:ext>
            </c:extLst>
          </c:dPt>
          <c:dPt>
            <c:idx val="5"/>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9-A399-4136-A77C-3A8CBA7DAF3B}"/>
              </c:ext>
            </c:extLst>
          </c:dPt>
          <c:dPt>
            <c:idx val="6"/>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B-A399-4136-A77C-3A8CBA7DAF3B}"/>
              </c:ext>
            </c:extLst>
          </c:dPt>
          <c:dPt>
            <c:idx val="7"/>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D-A399-4136-A77C-3A8CBA7DAF3B}"/>
              </c:ext>
            </c:extLst>
          </c:dPt>
          <c:dPt>
            <c:idx val="8"/>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F-A399-4136-A77C-3A8CBA7DAF3B}"/>
              </c:ext>
            </c:extLst>
          </c:dPt>
          <c:dPt>
            <c:idx val="9"/>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11-A399-4136-A77C-3A8CBA7DAF3B}"/>
              </c:ext>
            </c:extLst>
          </c:dPt>
          <c:dPt>
            <c:idx val="10"/>
            <c:marker>
              <c:symbol val="none"/>
            </c:marker>
            <c:bubble3D val="0"/>
            <c:spPr>
              <a:ln w="28575" cap="rnd">
                <a:noFill/>
                <a:prstDash val="sysDash"/>
                <a:round/>
              </a:ln>
              <a:effectLst/>
            </c:spPr>
            <c:extLst>
              <c:ext xmlns:c16="http://schemas.microsoft.com/office/drawing/2014/chart" uri="{C3380CC4-5D6E-409C-BE32-E72D297353CC}">
                <c16:uniqueId val="{00000013-A399-4136-A77C-3A8CBA7DAF3B}"/>
              </c:ext>
            </c:extLst>
          </c:dPt>
          <c:dPt>
            <c:idx val="11"/>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5-A399-4136-A77C-3A8CBA7DAF3B}"/>
              </c:ext>
            </c:extLst>
          </c:dPt>
          <c:dPt>
            <c:idx val="12"/>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7-A399-4136-A77C-3A8CBA7DAF3B}"/>
              </c:ext>
            </c:extLst>
          </c:dPt>
          <c:dPt>
            <c:idx val="13"/>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9-A399-4136-A77C-3A8CBA7DAF3B}"/>
              </c:ext>
            </c:extLst>
          </c:dPt>
          <c:dPt>
            <c:idx val="14"/>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B-A399-4136-A77C-3A8CBA7DAF3B}"/>
              </c:ext>
            </c:extLst>
          </c:dPt>
          <c:cat>
            <c:strRef>
              <c:f>'data PC'!$W$27:$AL$27</c:f>
              <c:strCach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'data PC'!$W$29:$AL$29</c:f>
              <c:numCache>
                <c:formatCode>0</c:formatCode>
                <c:ptCount val="16"/>
                <c:pt idx="0">
                  <c:v>698.56256346626844</c:v>
                </c:pt>
                <c:pt idx="1">
                  <c:v>761.51334146349086</c:v>
                </c:pt>
                <c:pt idx="2">
                  <c:v>775.42869340002176</c:v>
                </c:pt>
                <c:pt idx="3">
                  <c:v>828.27034535900214</c:v>
                </c:pt>
                <c:pt idx="4">
                  <c:v>935.97814851388728</c:v>
                </c:pt>
                <c:pt idx="5">
                  <c:v>1020.6059688883613</c:v>
                </c:pt>
                <c:pt idx="6">
                  <c:v>1164.0184661686344</c:v>
                </c:pt>
                <c:pt idx="7">
                  <c:v>1145.275094026581</c:v>
                </c:pt>
                <c:pt idx="8">
                  <c:v>1346.5393093333175</c:v>
                </c:pt>
                <c:pt idx="9">
                  <c:v>1496.5991513140029</c:v>
                </c:pt>
                <c:pt idx="10">
                  <c:v>1500.2163676343821</c:v>
                </c:pt>
                <c:pt idx="11">
                  <c:v>1584.86407089875</c:v>
                </c:pt>
                <c:pt idx="12">
                  <c:v>1632.3870506174455</c:v>
                </c:pt>
                <c:pt idx="13">
                  <c:v>1663.5610121271629</c:v>
                </c:pt>
                <c:pt idx="14">
                  <c:v>1691.0817271897176</c:v>
                </c:pt>
                <c:pt idx="15">
                  <c:v>1698.6560424728455</c:v>
                </c:pt>
              </c:numCache>
            </c:numRef>
          </c:val>
          <c:smooth val="0"/>
          <c:extLst>
            <c:ext xmlns:c16="http://schemas.microsoft.com/office/drawing/2014/chart" uri="{C3380CC4-5D6E-409C-BE32-E72D297353CC}">
              <c16:uniqueId val="{0000001C-A399-4136-A77C-3A8CBA7DAF3B}"/>
            </c:ext>
          </c:extLst>
        </c:ser>
        <c:dLbls>
          <c:showLegendKey val="0"/>
          <c:showVal val="0"/>
          <c:showCatName val="0"/>
          <c:showSerName val="0"/>
          <c:showPercent val="0"/>
          <c:showBubbleSize val="0"/>
        </c:dLbls>
        <c:marker val="1"/>
        <c:smooth val="0"/>
        <c:axId val="431218912"/>
        <c:axId val="431220088"/>
      </c:lineChart>
      <c:lineChart>
        <c:grouping val="standard"/>
        <c:varyColors val="0"/>
        <c:ser>
          <c:idx val="0"/>
          <c:order val="1"/>
          <c:tx>
            <c:v>Aandeel 55+in totale uitstroom (rechteras)</c:v>
          </c:tx>
          <c:spPr>
            <a:ln w="28575" cap="rnd">
              <a:solidFill>
                <a:srgbClr val="E69B1E"/>
              </a:solidFill>
              <a:round/>
            </a:ln>
            <a:effectLst/>
          </c:spPr>
          <c:marker>
            <c:symbol val="none"/>
          </c:marker>
          <c:dPt>
            <c:idx val="5"/>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1E-A399-4136-A77C-3A8CBA7DAF3B}"/>
              </c:ext>
            </c:extLst>
          </c:dPt>
          <c:dPt>
            <c:idx val="6"/>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0-A399-4136-A77C-3A8CBA7DAF3B}"/>
              </c:ext>
            </c:extLst>
          </c:dPt>
          <c:dPt>
            <c:idx val="7"/>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2-A399-4136-A77C-3A8CBA7DAF3B}"/>
              </c:ext>
            </c:extLst>
          </c:dPt>
          <c:dPt>
            <c:idx val="8"/>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4-A399-4136-A77C-3A8CBA7DAF3B}"/>
              </c:ext>
            </c:extLst>
          </c:dPt>
          <c:dPt>
            <c:idx val="9"/>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6-A399-4136-A77C-3A8CBA7DAF3B}"/>
              </c:ext>
            </c:extLst>
          </c:dPt>
          <c:dPt>
            <c:idx val="10"/>
            <c:marker>
              <c:symbol val="none"/>
            </c:marker>
            <c:bubble3D val="0"/>
            <c:spPr>
              <a:ln w="28575" cap="rnd">
                <a:noFill/>
                <a:prstDash val="sysDash"/>
                <a:round/>
              </a:ln>
              <a:effectLst/>
            </c:spPr>
            <c:extLst>
              <c:ext xmlns:c16="http://schemas.microsoft.com/office/drawing/2014/chart" uri="{C3380CC4-5D6E-409C-BE32-E72D297353CC}">
                <c16:uniqueId val="{00000028-A399-4136-A77C-3A8CBA7DAF3B}"/>
              </c:ext>
            </c:extLst>
          </c:dPt>
          <c:dPt>
            <c:idx val="11"/>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2A-A399-4136-A77C-3A8CBA7DAF3B}"/>
              </c:ext>
            </c:extLst>
          </c:dPt>
          <c:dPt>
            <c:idx val="12"/>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2C-A399-4136-A77C-3A8CBA7DAF3B}"/>
              </c:ext>
            </c:extLst>
          </c:dPt>
          <c:dPt>
            <c:idx val="13"/>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2E-A399-4136-A77C-3A8CBA7DAF3B}"/>
              </c:ext>
            </c:extLst>
          </c:dPt>
          <c:dPt>
            <c:idx val="14"/>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0-A399-4136-A77C-3A8CBA7DAF3B}"/>
              </c:ext>
            </c:extLst>
          </c:dPt>
          <c:cat>
            <c:strRef>
              <c:f>'data PC'!$W$27:$AL$27</c:f>
              <c:strCache>
                <c:ptCount val="1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'data PC'!$W$31:$AL$31</c:f>
              <c:numCache>
                <c:formatCode>0.0</c:formatCode>
                <c:ptCount val="16"/>
                <c:pt idx="0">
                  <c:v>11.236082399771197</c:v>
                </c:pt>
                <c:pt idx="1">
                  <c:v>11.937603878730227</c:v>
                </c:pt>
                <c:pt idx="2">
                  <c:v>12.877000485006029</c:v>
                </c:pt>
                <c:pt idx="3">
                  <c:v>14.168392929344096</c:v>
                </c:pt>
                <c:pt idx="4">
                  <c:v>15.150875834970936</c:v>
                </c:pt>
                <c:pt idx="5">
                  <c:v>16.654186472411155</c:v>
                </c:pt>
                <c:pt idx="6">
                  <c:v>17.937795146251329</c:v>
                </c:pt>
                <c:pt idx="7">
                  <c:v>18.728385299448512</c:v>
                </c:pt>
                <c:pt idx="8">
                  <c:v>19.431594381453507</c:v>
                </c:pt>
                <c:pt idx="9">
                  <c:v>20.850230549215024</c:v>
                </c:pt>
                <c:pt idx="10">
                  <c:v>21.959722144222258</c:v>
                </c:pt>
                <c:pt idx="11">
                  <c:v>22.709440083579629</c:v>
                </c:pt>
                <c:pt idx="12">
                  <c:v>22.92979823836059</c:v>
                </c:pt>
                <c:pt idx="13">
                  <c:v>22.978789824740861</c:v>
                </c:pt>
                <c:pt idx="14">
                  <c:v>22.924225382387188</c:v>
                </c:pt>
                <c:pt idx="15">
                  <c:v>22.658836702820917</c:v>
                </c:pt>
              </c:numCache>
            </c:numRef>
          </c:val>
          <c:smooth val="0"/>
          <c:extLst>
            <c:ext xmlns:c16="http://schemas.microsoft.com/office/drawing/2014/chart" uri="{C3380CC4-5D6E-409C-BE32-E72D297353CC}">
              <c16:uniqueId val="{00000031-A399-4136-A77C-3A8CBA7DAF3B}"/>
            </c:ext>
          </c:extLst>
        </c:ser>
        <c:dLbls>
          <c:showLegendKey val="0"/>
          <c:showVal val="0"/>
          <c:showCatName val="0"/>
          <c:showSerName val="0"/>
          <c:showPercent val="0"/>
          <c:showBubbleSize val="0"/>
        </c:dLbls>
        <c:marker val="1"/>
        <c:smooth val="0"/>
        <c:axId val="431227536"/>
        <c:axId val="431220480"/>
      </c:lineChart>
      <c:catAx>
        <c:axId val="43121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crossAx val="431220088"/>
        <c:crosses val="autoZero"/>
        <c:auto val="0"/>
        <c:lblAlgn val="ctr"/>
        <c:lblOffset val="100"/>
        <c:noMultiLvlLbl val="0"/>
      </c:catAx>
      <c:valAx>
        <c:axId val="43122008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(aantal werknemers)</a:t>
                </a:r>
              </a:p>
            </c:rich>
          </c:tx>
          <c:layout>
            <c:manualLayout>
              <c:xMode val="edge"/>
              <c:yMode val="edge"/>
              <c:x val="2.4423076923076922E-2"/>
              <c:y val="0.265691056910569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431218912"/>
        <c:crosses val="autoZero"/>
        <c:crossBetween val="between"/>
      </c:valAx>
      <c:valAx>
        <c:axId val="43122048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31227536"/>
        <c:crosses val="max"/>
        <c:crossBetween val="between"/>
      </c:valAx>
      <c:catAx>
        <c:axId val="431227536"/>
        <c:scaling>
          <c:orientation val="minMax"/>
        </c:scaling>
        <c:delete val="1"/>
        <c:axPos val="b"/>
        <c:numFmt formatCode="General" sourceLinked="1"/>
        <c:majorTickMark val="out"/>
        <c:minorTickMark val="none"/>
        <c:tickLblPos val="nextTo"/>
        <c:crossAx val="4312204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a:t>Evolutie totale vraag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2"/>
          <c:order val="0"/>
          <c:tx>
            <c:strRef>
              <c:f>'Tool paritaire comités'!$B$2:$P$2</c:f>
              <c:strCache>
                <c:ptCount val="1"/>
                <c:pt idx="0">
                  <c:v>118 voedingsnijverheid</c:v>
                </c:pt>
              </c:strCache>
            </c:strRef>
          </c:tx>
          <c:spPr>
            <a:ln w="28575" cap="rnd">
              <a:solidFill>
                <a:sysClr val="windowText" lastClr="000000"/>
              </a:solidFill>
              <a:prstDash val="solid"/>
              <a:round/>
            </a:ln>
            <a:effectLst/>
          </c:spPr>
          <c:marker>
            <c:symbol val="none"/>
          </c:marker>
          <c:dPt>
            <c:idx val="2"/>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1-477B-4A45-8EEA-9546B6F5735A}"/>
              </c:ext>
            </c:extLst>
          </c:dPt>
          <c:dPt>
            <c:idx val="3"/>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3-477B-4A45-8EEA-9546B6F5735A}"/>
              </c:ext>
            </c:extLst>
          </c:dPt>
          <c:dPt>
            <c:idx val="4"/>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5-477B-4A45-8EEA-9546B6F5735A}"/>
              </c:ext>
            </c:extLst>
          </c:dPt>
          <c:dPt>
            <c:idx val="5"/>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7-477B-4A45-8EEA-9546B6F5735A}"/>
              </c:ext>
            </c:extLst>
          </c:dPt>
          <c:dPt>
            <c:idx val="6"/>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9-477B-4A45-8EEA-9546B6F5735A}"/>
              </c:ext>
            </c:extLst>
          </c:dPt>
          <c:dPt>
            <c:idx val="8"/>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B-477B-4A45-8EEA-9546B6F5735A}"/>
              </c:ext>
            </c:extLst>
          </c:dPt>
          <c:dPt>
            <c:idx val="9"/>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D-477B-4A45-8EEA-9546B6F5735A}"/>
              </c:ext>
            </c:extLst>
          </c:dPt>
          <c:dPt>
            <c:idx val="10"/>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0F-477B-4A45-8EEA-9546B6F5735A}"/>
              </c:ext>
            </c:extLst>
          </c:dPt>
          <c:dPt>
            <c:idx val="11"/>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1-477B-4A45-8EEA-9546B6F5735A}"/>
              </c:ext>
            </c:extLst>
          </c:dPt>
          <c:dPt>
            <c:idx val="12"/>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3-477B-4A45-8EEA-9546B6F5735A}"/>
              </c:ext>
            </c:extLst>
          </c:dPt>
          <c:dPt>
            <c:idx val="13"/>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5-477B-4A45-8EEA-9546B6F5735A}"/>
              </c:ext>
            </c:extLst>
          </c:dPt>
          <c:dPt>
            <c:idx val="14"/>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7-477B-4A45-8EEA-9546B6F5735A}"/>
              </c:ext>
            </c:extLst>
          </c:dPt>
          <c:dPt>
            <c:idx val="15"/>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9-477B-4A45-8EEA-9546B6F5735A}"/>
              </c:ext>
            </c:extLst>
          </c:dPt>
          <c:dPt>
            <c:idx val="16"/>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B-477B-4A45-8EEA-9546B6F5735A}"/>
              </c:ext>
            </c:extLst>
          </c:dPt>
          <c:cat>
            <c:strRef>
              <c:f>Benchmarks!$O$44:$O$60</c:f>
              <c:strCache>
                <c:ptCount val="17"/>
                <c:pt idx="0">
                  <c:v>2015</c:v>
                </c:pt>
                <c:pt idx="1">
                  <c:v>2016</c:v>
                </c:pt>
                <c:pt idx="2">
                  <c:v>2017</c:v>
                </c:pt>
                <c:pt idx="3">
                  <c:v>2018</c:v>
                </c:pt>
                <c:pt idx="4">
                  <c:v>2019</c:v>
                </c:pt>
                <c:pt idx="5">
                  <c:v>2020</c:v>
                </c:pt>
                <c:pt idx="6">
                  <c:v>2021</c:v>
                </c:pt>
                <c:pt idx="7">
                  <c:v>2022</c:v>
                </c:pt>
                <c:pt idx="8">
                  <c:v>2023</c:v>
                </c:pt>
                <c:pt idx="9">
                  <c:v>2024*</c:v>
                </c:pt>
                <c:pt idx="11">
                  <c:v>2025</c:v>
                </c:pt>
                <c:pt idx="12">
                  <c:v>2026</c:v>
                </c:pt>
                <c:pt idx="13">
                  <c:v>2027</c:v>
                </c:pt>
                <c:pt idx="14">
                  <c:v>2028</c:v>
                </c:pt>
                <c:pt idx="15">
                  <c:v>2029</c:v>
                </c:pt>
                <c:pt idx="16">
                  <c:v>2030</c:v>
                </c:pt>
              </c:strCache>
            </c:strRef>
          </c:cat>
          <c:val>
            <c:numRef>
              <c:f>(Benchmarks!$J$44:$J$53,Benchmarks!$O$54,Benchmarks!$J$55:$J$60)</c:f>
              <c:numCache>
                <c:formatCode>0.0</c:formatCode>
                <c:ptCount val="17"/>
                <c:pt idx="0">
                  <c:v>15.042078952517986</c:v>
                </c:pt>
                <c:pt idx="1">
                  <c:v>14.635967560175486</c:v>
                </c:pt>
                <c:pt idx="2">
                  <c:v>15.46430105434505</c:v>
                </c:pt>
                <c:pt idx="3">
                  <c:v>15.878875870140515</c:v>
                </c:pt>
                <c:pt idx="4">
                  <c:v>15.375867356991286</c:v>
                </c:pt>
                <c:pt idx="5">
                  <c:v>15.707042051574884</c:v>
                </c:pt>
                <c:pt idx="6">
                  <c:v>15.248273611827884</c:v>
                </c:pt>
                <c:pt idx="7">
                  <c:v>16.315972881809437</c:v>
                </c:pt>
                <c:pt idx="8">
                  <c:v>15.192053308455852</c:v>
                </c:pt>
                <c:pt idx="9">
                  <c:v>14.94016985777259</c:v>
                </c:pt>
                <c:pt idx="11">
                  <c:v>15.627998803108396</c:v>
                </c:pt>
                <c:pt idx="12">
                  <c:v>15.794223038727569</c:v>
                </c:pt>
                <c:pt idx="13">
                  <c:v>15.940959186876608</c:v>
                </c:pt>
                <c:pt idx="14">
                  <c:v>16.042386805490075</c:v>
                </c:pt>
                <c:pt idx="15">
                  <c:v>16.174847540817829</c:v>
                </c:pt>
                <c:pt idx="16">
                  <c:v>16.267642779673892</c:v>
                </c:pt>
              </c:numCache>
            </c:numRef>
          </c:val>
          <c:smooth val="0"/>
          <c:extLst>
            <c:ext xmlns:c16="http://schemas.microsoft.com/office/drawing/2014/chart" uri="{C3380CC4-5D6E-409C-BE32-E72D297353CC}">
              <c16:uniqueId val="{0000001C-477B-4A45-8EEA-9546B6F5735A}"/>
            </c:ext>
          </c:extLst>
        </c:ser>
        <c:ser>
          <c:idx val="1"/>
          <c:order val="1"/>
          <c:tx>
            <c:strRef>
              <c:f>Benchmarks!$Q$41</c:f>
              <c:strCache>
                <c:ptCount val="1"/>
                <c:pt idx="0">
                  <c:v>Secundaire sectoren</c:v>
                </c:pt>
              </c:strCache>
            </c:strRef>
          </c:tx>
          <c:spPr>
            <a:ln w="28575" cap="rnd">
              <a:solidFill>
                <a:srgbClr val="E69B1E"/>
              </a:solidFill>
              <a:prstDash val="solid"/>
              <a:round/>
            </a:ln>
            <a:effectLst/>
          </c:spPr>
          <c:marker>
            <c:symbol val="none"/>
          </c:marker>
          <c:dPt>
            <c:idx val="1"/>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1E-477B-4A45-8EEA-9546B6F5735A}"/>
              </c:ext>
            </c:extLst>
          </c:dPt>
          <c:dPt>
            <c:idx val="2"/>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0-477B-4A45-8EEA-9546B6F5735A}"/>
              </c:ext>
            </c:extLst>
          </c:dPt>
          <c:dPt>
            <c:idx val="3"/>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2-477B-4A45-8EEA-9546B6F5735A}"/>
              </c:ext>
            </c:extLst>
          </c:dPt>
          <c:dPt>
            <c:idx val="4"/>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4-477B-4A45-8EEA-9546B6F5735A}"/>
              </c:ext>
            </c:extLst>
          </c:dPt>
          <c:dPt>
            <c:idx val="5"/>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6-477B-4A45-8EEA-9546B6F5735A}"/>
              </c:ext>
            </c:extLst>
          </c:dPt>
          <c:dPt>
            <c:idx val="6"/>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8-477B-4A45-8EEA-9546B6F5735A}"/>
              </c:ext>
            </c:extLst>
          </c:dPt>
          <c:dPt>
            <c:idx val="8"/>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A-477B-4A45-8EEA-9546B6F5735A}"/>
              </c:ext>
            </c:extLst>
          </c:dPt>
          <c:dPt>
            <c:idx val="9"/>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C-477B-4A45-8EEA-9546B6F5735A}"/>
              </c:ext>
            </c:extLst>
          </c:dPt>
          <c:dPt>
            <c:idx val="10"/>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2E-477B-4A45-8EEA-9546B6F5735A}"/>
              </c:ext>
            </c:extLst>
          </c:dPt>
          <c:dPt>
            <c:idx val="11"/>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0-477B-4A45-8EEA-9546B6F5735A}"/>
              </c:ext>
            </c:extLst>
          </c:dPt>
          <c:dPt>
            <c:idx val="12"/>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2-477B-4A45-8EEA-9546B6F5735A}"/>
              </c:ext>
            </c:extLst>
          </c:dPt>
          <c:dPt>
            <c:idx val="13"/>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4-477B-4A45-8EEA-9546B6F5735A}"/>
              </c:ext>
            </c:extLst>
          </c:dPt>
          <c:dPt>
            <c:idx val="14"/>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6-477B-4A45-8EEA-9546B6F5735A}"/>
              </c:ext>
            </c:extLst>
          </c:dPt>
          <c:dPt>
            <c:idx val="15"/>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8-477B-4A45-8EEA-9546B6F5735A}"/>
              </c:ext>
            </c:extLst>
          </c:dPt>
          <c:dPt>
            <c:idx val="16"/>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A-477B-4A45-8EEA-9546B6F5735A}"/>
              </c:ext>
            </c:extLst>
          </c:dPt>
          <c:cat>
            <c:strRef>
              <c:f>Benchmarks!$O$44:$O$60</c:f>
              <c:strCache>
                <c:ptCount val="17"/>
                <c:pt idx="0">
                  <c:v>2015</c:v>
                </c:pt>
                <c:pt idx="1">
                  <c:v>2016</c:v>
                </c:pt>
                <c:pt idx="2">
                  <c:v>2017</c:v>
                </c:pt>
                <c:pt idx="3">
                  <c:v>2018</c:v>
                </c:pt>
                <c:pt idx="4">
                  <c:v>2019</c:v>
                </c:pt>
                <c:pt idx="5">
                  <c:v>2020</c:v>
                </c:pt>
                <c:pt idx="6">
                  <c:v>2021</c:v>
                </c:pt>
                <c:pt idx="7">
                  <c:v>2022</c:v>
                </c:pt>
                <c:pt idx="8">
                  <c:v>2023</c:v>
                </c:pt>
                <c:pt idx="9">
                  <c:v>2024*</c:v>
                </c:pt>
                <c:pt idx="11">
                  <c:v>2025</c:v>
                </c:pt>
                <c:pt idx="12">
                  <c:v>2026</c:v>
                </c:pt>
                <c:pt idx="13">
                  <c:v>2027</c:v>
                </c:pt>
                <c:pt idx="14">
                  <c:v>2028</c:v>
                </c:pt>
                <c:pt idx="15">
                  <c:v>2029</c:v>
                </c:pt>
                <c:pt idx="16">
                  <c:v>2030</c:v>
                </c:pt>
              </c:strCache>
            </c:strRef>
          </c:cat>
          <c:val>
            <c:numRef>
              <c:f>(Benchmarks!$K$44:$K$53,Benchmarks!$Q$54,Benchmarks!$K$55:$K$60)</c:f>
              <c:numCache>
                <c:formatCode>0.0</c:formatCode>
                <c:ptCount val="17"/>
                <c:pt idx="0">
                  <c:v>12.659832526042486</c:v>
                </c:pt>
                <c:pt idx="1">
                  <c:v>13.413731263724635</c:v>
                </c:pt>
                <c:pt idx="2">
                  <c:v>13.528153073745836</c:v>
                </c:pt>
                <c:pt idx="3">
                  <c:v>13.884441082917801</c:v>
                </c:pt>
                <c:pt idx="4">
                  <c:v>13.70852008895945</c:v>
                </c:pt>
                <c:pt idx="5">
                  <c:v>13.233070567520405</c:v>
                </c:pt>
                <c:pt idx="6">
                  <c:v>13.689129145589446</c:v>
                </c:pt>
                <c:pt idx="7">
                  <c:v>14.07027431257794</c:v>
                </c:pt>
                <c:pt idx="8">
                  <c:v>13.551872543755689</c:v>
                </c:pt>
                <c:pt idx="9">
                  <c:v>12.528234366262774</c:v>
                </c:pt>
                <c:pt idx="11">
                  <c:v>13.536524038637069</c:v>
                </c:pt>
                <c:pt idx="12">
                  <c:v>13.702370801419711</c:v>
                </c:pt>
                <c:pt idx="13">
                  <c:v>13.828157352184792</c:v>
                </c:pt>
                <c:pt idx="14">
                  <c:v>13.924941797593767</c:v>
                </c:pt>
                <c:pt idx="15">
                  <c:v>14.007959103012105</c:v>
                </c:pt>
                <c:pt idx="16">
                  <c:v>14.074970606053977</c:v>
                </c:pt>
              </c:numCache>
            </c:numRef>
          </c:val>
          <c:smooth val="0"/>
          <c:extLst>
            <c:ext xmlns:c16="http://schemas.microsoft.com/office/drawing/2014/chart" uri="{C3380CC4-5D6E-409C-BE32-E72D297353CC}">
              <c16:uniqueId val="{0000003B-477B-4A45-8EEA-9546B6F5735A}"/>
            </c:ext>
          </c:extLst>
        </c:ser>
        <c:dLbls>
          <c:showLegendKey val="0"/>
          <c:showVal val="0"/>
          <c:showCatName val="0"/>
          <c:showSerName val="0"/>
          <c:showPercent val="0"/>
          <c:showBubbleSize val="0"/>
        </c:dLbls>
        <c:smooth val="0"/>
        <c:axId val="431222832"/>
        <c:axId val="431225968"/>
      </c:lineChart>
      <c:catAx>
        <c:axId val="43122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crossAx val="431225968"/>
        <c:crosses val="autoZero"/>
        <c:auto val="1"/>
        <c:lblAlgn val="ctr"/>
        <c:lblOffset val="100"/>
        <c:noMultiLvlLbl val="0"/>
      </c:catAx>
      <c:valAx>
        <c:axId val="4312259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sz="1000"/>
                  <a:t>(% t.o.v. tewerkstelling)</a:t>
                </a:r>
              </a:p>
            </c:rich>
          </c:tx>
          <c:layout>
            <c:manualLayout>
              <c:xMode val="edge"/>
              <c:yMode val="edge"/>
              <c:x val="1.7912260536398467E-2"/>
              <c:y val="0.24612202380952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431222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u="sng"/>
              <a:t>Evolutie 55+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lineChart>
        <c:grouping val="standard"/>
        <c:varyColors val="0"/>
        <c:ser>
          <c:idx val="2"/>
          <c:order val="0"/>
          <c:tx>
            <c:strRef>
              <c:f>'Tool paritaire comités'!$B$2:$P$2</c:f>
              <c:strCache>
                <c:ptCount val="1"/>
                <c:pt idx="0">
                  <c:v>118 voedingsnijverheid</c:v>
                </c:pt>
              </c:strCache>
            </c:strRef>
          </c:tx>
          <c:spPr>
            <a:ln w="28575" cap="rnd">
              <a:solidFill>
                <a:sysClr val="windowText" lastClr="000000"/>
              </a:solidFill>
              <a:prstDash val="solid"/>
              <a:round/>
            </a:ln>
            <a:effectLst/>
          </c:spPr>
          <c:marker>
            <c:symbol val="none"/>
          </c:marker>
          <c:dPt>
            <c:idx val="1"/>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1-26CC-4780-BED1-D3022F7E4D02}"/>
              </c:ext>
            </c:extLst>
          </c:dPt>
          <c:dPt>
            <c:idx val="2"/>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3-26CC-4780-BED1-D3022F7E4D02}"/>
              </c:ext>
            </c:extLst>
          </c:dPt>
          <c:dPt>
            <c:idx val="3"/>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5-26CC-4780-BED1-D3022F7E4D02}"/>
              </c:ext>
            </c:extLst>
          </c:dPt>
          <c:dPt>
            <c:idx val="4"/>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7-26CC-4780-BED1-D3022F7E4D02}"/>
              </c:ext>
            </c:extLst>
          </c:dPt>
          <c:dPt>
            <c:idx val="5"/>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9-26CC-4780-BED1-D3022F7E4D02}"/>
              </c:ext>
            </c:extLst>
          </c:dPt>
          <c:dPt>
            <c:idx val="6"/>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B-26CC-4780-BED1-D3022F7E4D02}"/>
              </c:ext>
            </c:extLst>
          </c:dPt>
          <c:dPt>
            <c:idx val="8"/>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D-26CC-4780-BED1-D3022F7E4D02}"/>
              </c:ext>
            </c:extLst>
          </c:dPt>
          <c:dPt>
            <c:idx val="9"/>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0F-26CC-4780-BED1-D3022F7E4D02}"/>
              </c:ext>
            </c:extLst>
          </c:dPt>
          <c:dPt>
            <c:idx val="10"/>
            <c:marker>
              <c:symbol val="none"/>
            </c:marker>
            <c:bubble3D val="0"/>
            <c:spPr>
              <a:ln w="28575" cap="rnd">
                <a:solidFill>
                  <a:sysClr val="windowText" lastClr="000000"/>
                </a:solidFill>
                <a:prstDash val="solid"/>
                <a:round/>
              </a:ln>
              <a:effectLst/>
            </c:spPr>
            <c:extLst>
              <c:ext xmlns:c16="http://schemas.microsoft.com/office/drawing/2014/chart" uri="{C3380CC4-5D6E-409C-BE32-E72D297353CC}">
                <c16:uniqueId val="{00000011-26CC-4780-BED1-D3022F7E4D02}"/>
              </c:ext>
            </c:extLst>
          </c:dPt>
          <c:dPt>
            <c:idx val="11"/>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3-26CC-4780-BED1-D3022F7E4D02}"/>
              </c:ext>
            </c:extLst>
          </c:dPt>
          <c:dPt>
            <c:idx val="12"/>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5-26CC-4780-BED1-D3022F7E4D02}"/>
              </c:ext>
            </c:extLst>
          </c:dPt>
          <c:dPt>
            <c:idx val="13"/>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7-26CC-4780-BED1-D3022F7E4D02}"/>
              </c:ext>
            </c:extLst>
          </c:dPt>
          <c:dPt>
            <c:idx val="14"/>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9-26CC-4780-BED1-D3022F7E4D02}"/>
              </c:ext>
            </c:extLst>
          </c:dPt>
          <c:dPt>
            <c:idx val="15"/>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B-26CC-4780-BED1-D3022F7E4D02}"/>
              </c:ext>
            </c:extLst>
          </c:dPt>
          <c:dPt>
            <c:idx val="16"/>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1D-26CC-4780-BED1-D3022F7E4D02}"/>
              </c:ext>
            </c:extLst>
          </c:dPt>
          <c:dPt>
            <c:idx val="17"/>
            <c:marker>
              <c:symbol val="none"/>
            </c:marker>
            <c:bubble3D val="0"/>
            <c:spPr>
              <a:ln w="28575" cap="rnd">
                <a:solidFill>
                  <a:sysClr val="windowText" lastClr="000000"/>
                </a:solidFill>
                <a:prstDash val="sysDash"/>
                <a:round/>
              </a:ln>
              <a:effectLst/>
            </c:spPr>
            <c:extLst>
              <c:ext xmlns:c16="http://schemas.microsoft.com/office/drawing/2014/chart" uri="{C3380CC4-5D6E-409C-BE32-E72D297353CC}">
                <c16:uniqueId val="{0000003C-6908-4609-844D-65DB106BF9FE}"/>
              </c:ext>
            </c:extLst>
          </c:dPt>
          <c:cat>
            <c:strRef>
              <c:f>Benchmarks!$O$43:$O$60</c:f>
              <c:strCache>
                <c:ptCount val="18"/>
                <c:pt idx="0">
                  <c:v>2014</c:v>
                </c:pt>
                <c:pt idx="1">
                  <c:v>2015</c:v>
                </c:pt>
                <c:pt idx="2">
                  <c:v>2016</c:v>
                </c:pt>
                <c:pt idx="3">
                  <c:v>2017</c:v>
                </c:pt>
                <c:pt idx="4">
                  <c:v>2018</c:v>
                </c:pt>
                <c:pt idx="5">
                  <c:v>2019</c:v>
                </c:pt>
                <c:pt idx="6">
                  <c:v>2020</c:v>
                </c:pt>
                <c:pt idx="7">
                  <c:v>2021</c:v>
                </c:pt>
                <c:pt idx="8">
                  <c:v>2022</c:v>
                </c:pt>
                <c:pt idx="9">
                  <c:v>2023</c:v>
                </c:pt>
                <c:pt idx="10">
                  <c:v>2024*</c:v>
                </c:pt>
                <c:pt idx="12">
                  <c:v>2025</c:v>
                </c:pt>
                <c:pt idx="13">
                  <c:v>2026</c:v>
                </c:pt>
                <c:pt idx="14">
                  <c:v>2027</c:v>
                </c:pt>
                <c:pt idx="15">
                  <c:v>2028</c:v>
                </c:pt>
                <c:pt idx="16">
                  <c:v>2029</c:v>
                </c:pt>
                <c:pt idx="17">
                  <c:v>2030</c:v>
                </c:pt>
              </c:strCache>
            </c:strRef>
          </c:cat>
          <c:val>
            <c:numRef>
              <c:f>(Benchmarks!$L$43:$L$53,Benchmarks!$R$54,Benchmarks!$L$55:$L$60)</c:f>
              <c:numCache>
                <c:formatCode>0.0</c:formatCode>
                <c:ptCount val="18"/>
                <c:pt idx="0">
                  <c:v>11.925997776148005</c:v>
                </c:pt>
                <c:pt idx="1">
                  <c:v>12.66918179674605</c:v>
                </c:pt>
                <c:pt idx="2">
                  <c:v>13.786164117619206</c:v>
                </c:pt>
                <c:pt idx="3">
                  <c:v>15.139889585477684</c:v>
                </c:pt>
                <c:pt idx="4">
                  <c:v>16.269169146257724</c:v>
                </c:pt>
                <c:pt idx="5">
                  <c:v>17.743612932398825</c:v>
                </c:pt>
                <c:pt idx="6">
                  <c:v>18.775111545206329</c:v>
                </c:pt>
                <c:pt idx="7">
                  <c:v>19.342270355940038</c:v>
                </c:pt>
                <c:pt idx="8">
                  <c:v>19.755596455934597</c:v>
                </c:pt>
                <c:pt idx="9">
                  <c:v>20.820983047233181</c:v>
                </c:pt>
                <c:pt idx="10">
                  <c:v>21.223747418530735</c:v>
                </c:pt>
                <c:pt idx="12">
                  <c:v>21.552988048065927</c:v>
                </c:pt>
                <c:pt idx="13">
                  <c:v>21.700015471368747</c:v>
                </c:pt>
                <c:pt idx="14">
                  <c:v>21.799147327086597</c:v>
                </c:pt>
                <c:pt idx="15">
                  <c:v>21.516204051329634</c:v>
                </c:pt>
                <c:pt idx="16">
                  <c:v>21.187890882218664</c:v>
                </c:pt>
                <c:pt idx="17">
                  <c:v>21.270863690871852</c:v>
                </c:pt>
              </c:numCache>
            </c:numRef>
          </c:val>
          <c:smooth val="0"/>
          <c:extLst>
            <c:ext xmlns:c16="http://schemas.microsoft.com/office/drawing/2014/chart" uri="{C3380CC4-5D6E-409C-BE32-E72D297353CC}">
              <c16:uniqueId val="{0000001E-26CC-4780-BED1-D3022F7E4D02}"/>
            </c:ext>
          </c:extLst>
        </c:ser>
        <c:ser>
          <c:idx val="1"/>
          <c:order val="1"/>
          <c:tx>
            <c:strRef>
              <c:f>Benchmarks!$S$41</c:f>
              <c:strCache>
                <c:ptCount val="1"/>
                <c:pt idx="0">
                  <c:v>Secundaire sectoren</c:v>
                </c:pt>
              </c:strCache>
            </c:strRef>
          </c:tx>
          <c:spPr>
            <a:ln w="28575" cap="rnd">
              <a:solidFill>
                <a:srgbClr val="E69B1E"/>
              </a:solidFill>
              <a:prstDash val="solid"/>
              <a:round/>
            </a:ln>
            <a:effectLst/>
          </c:spPr>
          <c:marker>
            <c:symbol val="none"/>
          </c:marker>
          <c:dPt>
            <c:idx val="1"/>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0-26CC-4780-BED1-D3022F7E4D02}"/>
              </c:ext>
            </c:extLst>
          </c:dPt>
          <c:dPt>
            <c:idx val="2"/>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2-26CC-4780-BED1-D3022F7E4D02}"/>
              </c:ext>
            </c:extLst>
          </c:dPt>
          <c:dPt>
            <c:idx val="3"/>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4-26CC-4780-BED1-D3022F7E4D02}"/>
              </c:ext>
            </c:extLst>
          </c:dPt>
          <c:dPt>
            <c:idx val="4"/>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6-26CC-4780-BED1-D3022F7E4D02}"/>
              </c:ext>
            </c:extLst>
          </c:dPt>
          <c:dPt>
            <c:idx val="5"/>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8-26CC-4780-BED1-D3022F7E4D02}"/>
              </c:ext>
            </c:extLst>
          </c:dPt>
          <c:dPt>
            <c:idx val="6"/>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A-26CC-4780-BED1-D3022F7E4D02}"/>
              </c:ext>
            </c:extLst>
          </c:dPt>
          <c:dPt>
            <c:idx val="8"/>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C-26CC-4780-BED1-D3022F7E4D02}"/>
              </c:ext>
            </c:extLst>
          </c:dPt>
          <c:dPt>
            <c:idx val="9"/>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2E-26CC-4780-BED1-D3022F7E4D02}"/>
              </c:ext>
            </c:extLst>
          </c:dPt>
          <c:dPt>
            <c:idx val="10"/>
            <c:marker>
              <c:symbol val="none"/>
            </c:marker>
            <c:bubble3D val="0"/>
            <c:spPr>
              <a:ln w="28575" cap="rnd">
                <a:solidFill>
                  <a:srgbClr val="E69B1E"/>
                </a:solidFill>
                <a:prstDash val="solid"/>
                <a:round/>
              </a:ln>
              <a:effectLst/>
            </c:spPr>
            <c:extLst>
              <c:ext xmlns:c16="http://schemas.microsoft.com/office/drawing/2014/chart" uri="{C3380CC4-5D6E-409C-BE32-E72D297353CC}">
                <c16:uniqueId val="{00000030-26CC-4780-BED1-D3022F7E4D02}"/>
              </c:ext>
            </c:extLst>
          </c:dPt>
          <c:dPt>
            <c:idx val="11"/>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2-26CC-4780-BED1-D3022F7E4D02}"/>
              </c:ext>
            </c:extLst>
          </c:dPt>
          <c:dPt>
            <c:idx val="12"/>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4-26CC-4780-BED1-D3022F7E4D02}"/>
              </c:ext>
            </c:extLst>
          </c:dPt>
          <c:dPt>
            <c:idx val="13"/>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6-26CC-4780-BED1-D3022F7E4D02}"/>
              </c:ext>
            </c:extLst>
          </c:dPt>
          <c:dPt>
            <c:idx val="14"/>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8-26CC-4780-BED1-D3022F7E4D02}"/>
              </c:ext>
            </c:extLst>
          </c:dPt>
          <c:dPt>
            <c:idx val="15"/>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A-26CC-4780-BED1-D3022F7E4D02}"/>
              </c:ext>
            </c:extLst>
          </c:dPt>
          <c:dPt>
            <c:idx val="16"/>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C-26CC-4780-BED1-D3022F7E4D02}"/>
              </c:ext>
            </c:extLst>
          </c:dPt>
          <c:dPt>
            <c:idx val="17"/>
            <c:marker>
              <c:symbol val="none"/>
            </c:marker>
            <c:bubble3D val="0"/>
            <c:spPr>
              <a:ln w="28575" cap="rnd">
                <a:solidFill>
                  <a:srgbClr val="E69B1E"/>
                </a:solidFill>
                <a:prstDash val="sysDash"/>
                <a:round/>
              </a:ln>
              <a:effectLst/>
            </c:spPr>
            <c:extLst>
              <c:ext xmlns:c16="http://schemas.microsoft.com/office/drawing/2014/chart" uri="{C3380CC4-5D6E-409C-BE32-E72D297353CC}">
                <c16:uniqueId val="{0000003E-D0FF-4BE3-BCED-E4CE09109676}"/>
              </c:ext>
            </c:extLst>
          </c:dPt>
          <c:cat>
            <c:strRef>
              <c:f>Benchmarks!$O$43:$O$60</c:f>
              <c:strCache>
                <c:ptCount val="18"/>
                <c:pt idx="0">
                  <c:v>2014</c:v>
                </c:pt>
                <c:pt idx="1">
                  <c:v>2015</c:v>
                </c:pt>
                <c:pt idx="2">
                  <c:v>2016</c:v>
                </c:pt>
                <c:pt idx="3">
                  <c:v>2017</c:v>
                </c:pt>
                <c:pt idx="4">
                  <c:v>2018</c:v>
                </c:pt>
                <c:pt idx="5">
                  <c:v>2019</c:v>
                </c:pt>
                <c:pt idx="6">
                  <c:v>2020</c:v>
                </c:pt>
                <c:pt idx="7">
                  <c:v>2021</c:v>
                </c:pt>
                <c:pt idx="8">
                  <c:v>2022</c:v>
                </c:pt>
                <c:pt idx="9">
                  <c:v>2023</c:v>
                </c:pt>
                <c:pt idx="10">
                  <c:v>2024*</c:v>
                </c:pt>
                <c:pt idx="12">
                  <c:v>2025</c:v>
                </c:pt>
                <c:pt idx="13">
                  <c:v>2026</c:v>
                </c:pt>
                <c:pt idx="14">
                  <c:v>2027</c:v>
                </c:pt>
                <c:pt idx="15">
                  <c:v>2028</c:v>
                </c:pt>
                <c:pt idx="16">
                  <c:v>2029</c:v>
                </c:pt>
                <c:pt idx="17">
                  <c:v>2030</c:v>
                </c:pt>
              </c:strCache>
            </c:strRef>
          </c:cat>
          <c:val>
            <c:numRef>
              <c:f>(Benchmarks!$M$43:$M$53,Benchmarks!$S$54,Benchmarks!$M$55:$M$60)</c:f>
              <c:numCache>
                <c:formatCode>0.0</c:formatCode>
                <c:ptCount val="18"/>
                <c:pt idx="0">
                  <c:v>12.005726907947643</c:v>
                </c:pt>
                <c:pt idx="1">
                  <c:v>12.52926708881586</c:v>
                </c:pt>
                <c:pt idx="2">
                  <c:v>13.606062584644288</c:v>
                </c:pt>
                <c:pt idx="3">
                  <c:v>14.769399131643441</c:v>
                </c:pt>
                <c:pt idx="4">
                  <c:v>15.840906667605244</c:v>
                </c:pt>
                <c:pt idx="5">
                  <c:v>17.205830001713256</c:v>
                </c:pt>
                <c:pt idx="6">
                  <c:v>18.391375872075709</c:v>
                </c:pt>
                <c:pt idx="7">
                  <c:v>19.096551717110163</c:v>
                </c:pt>
                <c:pt idx="8">
                  <c:v>19.764389223133719</c:v>
                </c:pt>
                <c:pt idx="9">
                  <c:v>20.392465009016821</c:v>
                </c:pt>
                <c:pt idx="10">
                  <c:v>20.934011380613313</c:v>
                </c:pt>
                <c:pt idx="12">
                  <c:v>21.196708966763037</c:v>
                </c:pt>
                <c:pt idx="13">
                  <c:v>21.109370266209503</c:v>
                </c:pt>
                <c:pt idx="14">
                  <c:v>20.89414335831065</c:v>
                </c:pt>
                <c:pt idx="15">
                  <c:v>20.510599100764722</c:v>
                </c:pt>
                <c:pt idx="16">
                  <c:v>20.000077003958879</c:v>
                </c:pt>
                <c:pt idx="17">
                  <c:v>19.936303694751565</c:v>
                </c:pt>
              </c:numCache>
            </c:numRef>
          </c:val>
          <c:smooth val="0"/>
          <c:extLst>
            <c:ext xmlns:c16="http://schemas.microsoft.com/office/drawing/2014/chart" uri="{C3380CC4-5D6E-409C-BE32-E72D297353CC}">
              <c16:uniqueId val="{0000003D-26CC-4780-BED1-D3022F7E4D02}"/>
            </c:ext>
          </c:extLst>
        </c:ser>
        <c:dLbls>
          <c:showLegendKey val="0"/>
          <c:showVal val="0"/>
          <c:showCatName val="0"/>
          <c:showSerName val="0"/>
          <c:showPercent val="0"/>
          <c:showBubbleSize val="0"/>
        </c:dLbls>
        <c:smooth val="0"/>
        <c:axId val="431219696"/>
        <c:axId val="431223224"/>
      </c:lineChart>
      <c:catAx>
        <c:axId val="43121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crossAx val="431223224"/>
        <c:crosses val="autoZero"/>
        <c:auto val="1"/>
        <c:lblAlgn val="ctr"/>
        <c:lblOffset val="100"/>
        <c:noMultiLvlLbl val="0"/>
      </c:catAx>
      <c:valAx>
        <c:axId val="4312232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sz="1000"/>
                  <a:t>(% t.o.v. tewerkstelling)</a:t>
                </a:r>
              </a:p>
            </c:rich>
          </c:tx>
          <c:layout>
            <c:manualLayout>
              <c:xMode val="edge"/>
              <c:yMode val="edge"/>
              <c:x val="1.7912260536398467E-2"/>
              <c:y val="0.23772255291005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431219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0"/>
          <c:tx>
            <c:v>Secundaire sectoren (groeiscenario 1)</c:v>
          </c:tx>
          <c:spPr>
            <a:ln w="28575" cap="rnd">
              <a:solidFill>
                <a:srgbClr val="E69B1E"/>
              </a:solidFill>
              <a:round/>
            </a:ln>
            <a:effectLst/>
          </c:spPr>
          <c:marker>
            <c:symbol val="none"/>
          </c:marker>
          <c:dPt>
            <c:idx val="1"/>
            <c:marker>
              <c:symbol val="none"/>
            </c:marker>
            <c:bubble3D val="0"/>
            <c:spPr>
              <a:ln w="28575" cap="rnd">
                <a:solidFill>
                  <a:srgbClr val="E69B1E"/>
                </a:solidFill>
                <a:round/>
              </a:ln>
              <a:effectLst/>
            </c:spPr>
            <c:extLst>
              <c:ext xmlns:c16="http://schemas.microsoft.com/office/drawing/2014/chart" uri="{C3380CC4-5D6E-409C-BE32-E72D297353CC}">
                <c16:uniqueId val="{00000001-B172-4421-9686-50AEA39EC72D}"/>
              </c:ext>
            </c:extLst>
          </c:dPt>
          <c:dPt>
            <c:idx val="2"/>
            <c:marker>
              <c:symbol val="none"/>
            </c:marker>
            <c:bubble3D val="0"/>
            <c:spPr>
              <a:ln w="28575" cap="rnd">
                <a:solidFill>
                  <a:srgbClr val="E69B1E"/>
                </a:solidFill>
                <a:round/>
              </a:ln>
              <a:effectLst/>
            </c:spPr>
            <c:extLst>
              <c:ext xmlns:c16="http://schemas.microsoft.com/office/drawing/2014/chart" uri="{C3380CC4-5D6E-409C-BE32-E72D297353CC}">
                <c16:uniqueId val="{00000003-B172-4421-9686-50AEA39EC72D}"/>
              </c:ext>
            </c:extLst>
          </c:dPt>
          <c:dPt>
            <c:idx val="3"/>
            <c:marker>
              <c:symbol val="none"/>
            </c:marker>
            <c:bubble3D val="0"/>
            <c:spPr>
              <a:ln w="28575" cap="rnd">
                <a:solidFill>
                  <a:srgbClr val="E69B1E"/>
                </a:solidFill>
                <a:round/>
              </a:ln>
              <a:effectLst/>
            </c:spPr>
            <c:extLst>
              <c:ext xmlns:c16="http://schemas.microsoft.com/office/drawing/2014/chart" uri="{C3380CC4-5D6E-409C-BE32-E72D297353CC}">
                <c16:uniqueId val="{00000005-B172-4421-9686-50AEA39EC72D}"/>
              </c:ext>
            </c:extLst>
          </c:dPt>
          <c:dPt>
            <c:idx val="4"/>
            <c:marker>
              <c:symbol val="none"/>
            </c:marker>
            <c:bubble3D val="0"/>
            <c:spPr>
              <a:ln w="28575" cap="rnd">
                <a:solidFill>
                  <a:srgbClr val="E69B1E"/>
                </a:solidFill>
                <a:round/>
              </a:ln>
              <a:effectLst/>
            </c:spPr>
            <c:extLst>
              <c:ext xmlns:c16="http://schemas.microsoft.com/office/drawing/2014/chart" uri="{C3380CC4-5D6E-409C-BE32-E72D297353CC}">
                <c16:uniqueId val="{00000007-B172-4421-9686-50AEA39EC72D}"/>
              </c:ext>
            </c:extLst>
          </c:dPt>
          <c:dPt>
            <c:idx val="5"/>
            <c:marker>
              <c:symbol val="none"/>
            </c:marker>
            <c:bubble3D val="0"/>
            <c:spPr>
              <a:ln w="28575" cap="rnd">
                <a:solidFill>
                  <a:srgbClr val="E69B1E"/>
                </a:solidFill>
                <a:round/>
              </a:ln>
              <a:effectLst/>
            </c:spPr>
            <c:extLst>
              <c:ext xmlns:c16="http://schemas.microsoft.com/office/drawing/2014/chart" uri="{C3380CC4-5D6E-409C-BE32-E72D297353CC}">
                <c16:uniqueId val="{00000009-B172-4421-9686-50AEA39EC72D}"/>
              </c:ext>
            </c:extLst>
          </c:dPt>
          <c:dPt>
            <c:idx val="7"/>
            <c:marker>
              <c:symbol val="none"/>
            </c:marker>
            <c:bubble3D val="0"/>
            <c:spPr>
              <a:ln w="28575" cap="rnd">
                <a:noFill/>
                <a:round/>
              </a:ln>
              <a:effectLst/>
            </c:spPr>
            <c:extLst>
              <c:ext xmlns:c16="http://schemas.microsoft.com/office/drawing/2014/chart" uri="{C3380CC4-5D6E-409C-BE32-E72D297353CC}">
                <c16:uniqueId val="{0000000B-B172-4421-9686-50AEA39EC72D}"/>
              </c:ext>
            </c:extLst>
          </c:dPt>
          <c:cat>
            <c:strRef>
              <c:f>(Benchmarks!$B$4:$B$10,Benchmarks!$B$12:$B$20)</c:f>
              <c:strCache>
                <c:ptCount val="16"/>
                <c:pt idx="0">
                  <c:v>2015</c:v>
                </c:pt>
                <c:pt idx="1">
                  <c:v>2016</c:v>
                </c:pt>
                <c:pt idx="2">
                  <c:v>2017</c:v>
                </c:pt>
                <c:pt idx="3">
                  <c:v>2018</c:v>
                </c:pt>
                <c:pt idx="4">
                  <c:v>2019</c:v>
                </c:pt>
                <c:pt idx="5">
                  <c:v>2020</c:v>
                </c:pt>
                <c:pt idx="6">
                  <c:v>2021</c:v>
                </c:pt>
                <c:pt idx="7">
                  <c:v>2023</c:v>
                </c:pt>
                <c:pt idx="8">
                  <c:v>2024*</c:v>
                </c:pt>
                <c:pt idx="10">
                  <c:v>2025</c:v>
                </c:pt>
                <c:pt idx="11">
                  <c:v>2026</c:v>
                </c:pt>
                <c:pt idx="12">
                  <c:v>2027</c:v>
                </c:pt>
                <c:pt idx="13">
                  <c:v>2028</c:v>
                </c:pt>
                <c:pt idx="14">
                  <c:v>2029</c:v>
                </c:pt>
                <c:pt idx="15">
                  <c:v>2030</c:v>
                </c:pt>
              </c:strCache>
            </c:strRef>
          </c:cat>
          <c:val>
            <c:numRef>
              <c:f>(Benchmarks!$D$4:$D$10,Benchmarks!$D$12:$D$20)</c:f>
              <c:numCache>
                <c:formatCode>0.0</c:formatCode>
                <c:ptCount val="16"/>
                <c:pt idx="0">
                  <c:v>12.659832526042486</c:v>
                </c:pt>
                <c:pt idx="1">
                  <c:v>13.413731263724635</c:v>
                </c:pt>
                <c:pt idx="2">
                  <c:v>13.528153073745836</c:v>
                </c:pt>
                <c:pt idx="3">
                  <c:v>13.884441082917801</c:v>
                </c:pt>
                <c:pt idx="4">
                  <c:v>13.70852008895945</c:v>
                </c:pt>
                <c:pt idx="5">
                  <c:v>13.233070567520405</c:v>
                </c:pt>
                <c:pt idx="6">
                  <c:v>13.689129145589446</c:v>
                </c:pt>
                <c:pt idx="7">
                  <c:v>13.551872543755689</c:v>
                </c:pt>
                <c:pt idx="8">
                  <c:v>12.528234366262774</c:v>
                </c:pt>
                <c:pt idx="9">
                  <c:v>13.426725897109645</c:v>
                </c:pt>
                <c:pt idx="10">
                  <c:v>13.536524038637069</c:v>
                </c:pt>
                <c:pt idx="11">
                  <c:v>13.702370801419711</c:v>
                </c:pt>
                <c:pt idx="12">
                  <c:v>13.828157352184792</c:v>
                </c:pt>
                <c:pt idx="13">
                  <c:v>13.924941797593767</c:v>
                </c:pt>
                <c:pt idx="14">
                  <c:v>14.007959103012105</c:v>
                </c:pt>
                <c:pt idx="15">
                  <c:v>14.074970606053977</c:v>
                </c:pt>
              </c:numCache>
            </c:numRef>
          </c:val>
          <c:smooth val="0"/>
          <c:extLst>
            <c:ext xmlns:c16="http://schemas.microsoft.com/office/drawing/2014/chart" uri="{C3380CC4-5D6E-409C-BE32-E72D297353CC}">
              <c16:uniqueId val="{0000000C-B172-4421-9686-50AEA39EC72D}"/>
            </c:ext>
          </c:extLst>
        </c:ser>
        <c:ser>
          <c:idx val="0"/>
          <c:order val="1"/>
          <c:tx>
            <c:v>Tertiaire sectoren (groeiscenario 1)</c:v>
          </c:tx>
          <c:spPr>
            <a:ln w="28575" cap="rnd">
              <a:solidFill>
                <a:srgbClr val="A5A9AD"/>
              </a:solidFill>
              <a:round/>
            </a:ln>
            <a:effectLst/>
          </c:spPr>
          <c:marker>
            <c:symbol val="none"/>
          </c:marker>
          <c:dPt>
            <c:idx val="7"/>
            <c:marker>
              <c:symbol val="none"/>
            </c:marker>
            <c:bubble3D val="0"/>
            <c:spPr>
              <a:ln w="28575" cap="rnd">
                <a:noFill/>
                <a:round/>
              </a:ln>
              <a:effectLst/>
            </c:spPr>
            <c:extLst>
              <c:ext xmlns:c16="http://schemas.microsoft.com/office/drawing/2014/chart" uri="{C3380CC4-5D6E-409C-BE32-E72D297353CC}">
                <c16:uniqueId val="{00000022-B172-4421-9686-50AEA39EC72D}"/>
              </c:ext>
            </c:extLst>
          </c:dPt>
          <c:cat>
            <c:strRef>
              <c:f>(Benchmarks!$B$4:$B$10,Benchmarks!$B$12:$B$20)</c:f>
              <c:strCache>
                <c:ptCount val="16"/>
                <c:pt idx="0">
                  <c:v>2015</c:v>
                </c:pt>
                <c:pt idx="1">
                  <c:v>2016</c:v>
                </c:pt>
                <c:pt idx="2">
                  <c:v>2017</c:v>
                </c:pt>
                <c:pt idx="3">
                  <c:v>2018</c:v>
                </c:pt>
                <c:pt idx="4">
                  <c:v>2019</c:v>
                </c:pt>
                <c:pt idx="5">
                  <c:v>2020</c:v>
                </c:pt>
                <c:pt idx="6">
                  <c:v>2021</c:v>
                </c:pt>
                <c:pt idx="7">
                  <c:v>2023</c:v>
                </c:pt>
                <c:pt idx="8">
                  <c:v>2024*</c:v>
                </c:pt>
                <c:pt idx="10">
                  <c:v>2025</c:v>
                </c:pt>
                <c:pt idx="11">
                  <c:v>2026</c:v>
                </c:pt>
                <c:pt idx="12">
                  <c:v>2027</c:v>
                </c:pt>
                <c:pt idx="13">
                  <c:v>2028</c:v>
                </c:pt>
                <c:pt idx="14">
                  <c:v>2029</c:v>
                </c:pt>
                <c:pt idx="15">
                  <c:v>2030</c:v>
                </c:pt>
              </c:strCache>
            </c:strRef>
          </c:cat>
          <c:val>
            <c:numRef>
              <c:f>(Benchmarks!$E$4:$E$10,Benchmarks!$E$12:$E$20)</c:f>
              <c:numCache>
                <c:formatCode>0.0</c:formatCode>
                <c:ptCount val="16"/>
                <c:pt idx="0">
                  <c:v>20.952551417127356</c:v>
                </c:pt>
                <c:pt idx="1">
                  <c:v>21.267197293416658</c:v>
                </c:pt>
                <c:pt idx="2">
                  <c:v>21.402357794370641</c:v>
                </c:pt>
                <c:pt idx="3">
                  <c:v>21.121684693824541</c:v>
                </c:pt>
                <c:pt idx="4">
                  <c:v>21.375349013401916</c:v>
                </c:pt>
                <c:pt idx="5">
                  <c:v>20.165185581808483</c:v>
                </c:pt>
                <c:pt idx="6">
                  <c:v>20.706178112266457</c:v>
                </c:pt>
                <c:pt idx="7">
                  <c:v>21.063988300194769</c:v>
                </c:pt>
                <c:pt idx="8">
                  <c:v>20.25546534491145</c:v>
                </c:pt>
                <c:pt idx="9">
                  <c:v>20.955091122860548</c:v>
                </c:pt>
                <c:pt idx="10">
                  <c:v>20.841930991632609</c:v>
                </c:pt>
                <c:pt idx="11">
                  <c:v>20.94589994610163</c:v>
                </c:pt>
                <c:pt idx="12">
                  <c:v>21.053952272491873</c:v>
                </c:pt>
                <c:pt idx="13">
                  <c:v>21.147328342274069</c:v>
                </c:pt>
                <c:pt idx="14">
                  <c:v>21.233098216390204</c:v>
                </c:pt>
                <c:pt idx="15">
                  <c:v>21.312148702261066</c:v>
                </c:pt>
              </c:numCache>
            </c:numRef>
          </c:val>
          <c:smooth val="0"/>
          <c:extLst>
            <c:ext xmlns:c16="http://schemas.microsoft.com/office/drawing/2014/chart" uri="{C3380CC4-5D6E-409C-BE32-E72D297353CC}">
              <c16:uniqueId val="{0000001D-B172-4421-9686-50AEA39EC72D}"/>
            </c:ext>
          </c:extLst>
        </c:ser>
        <c:ser>
          <c:idx val="4"/>
          <c:order val="2"/>
          <c:tx>
            <c:v>Quartaire sectoren (groeiscenario 1)</c:v>
          </c:tx>
          <c:spPr>
            <a:ln w="28575" cap="rnd">
              <a:solidFill>
                <a:srgbClr val="666666"/>
              </a:solidFill>
              <a:round/>
            </a:ln>
            <a:effectLst/>
          </c:spPr>
          <c:marker>
            <c:symbol val="none"/>
          </c:marker>
          <c:dPt>
            <c:idx val="7"/>
            <c:marker>
              <c:symbol val="none"/>
            </c:marker>
            <c:bubble3D val="0"/>
            <c:spPr>
              <a:ln w="28575" cap="rnd">
                <a:noFill/>
                <a:round/>
              </a:ln>
              <a:effectLst/>
            </c:spPr>
            <c:extLst>
              <c:ext xmlns:c16="http://schemas.microsoft.com/office/drawing/2014/chart" uri="{C3380CC4-5D6E-409C-BE32-E72D297353CC}">
                <c16:uniqueId val="{00000023-B172-4421-9686-50AEA39EC72D}"/>
              </c:ext>
            </c:extLst>
          </c:dPt>
          <c:cat>
            <c:strRef>
              <c:f>(Benchmarks!$B$4:$B$10,Benchmarks!$B$12:$B$20)</c:f>
              <c:strCache>
                <c:ptCount val="16"/>
                <c:pt idx="0">
                  <c:v>2015</c:v>
                </c:pt>
                <c:pt idx="1">
                  <c:v>2016</c:v>
                </c:pt>
                <c:pt idx="2">
                  <c:v>2017</c:v>
                </c:pt>
                <c:pt idx="3">
                  <c:v>2018</c:v>
                </c:pt>
                <c:pt idx="4">
                  <c:v>2019</c:v>
                </c:pt>
                <c:pt idx="5">
                  <c:v>2020</c:v>
                </c:pt>
                <c:pt idx="6">
                  <c:v>2021</c:v>
                </c:pt>
                <c:pt idx="7">
                  <c:v>2023</c:v>
                </c:pt>
                <c:pt idx="8">
                  <c:v>2024*</c:v>
                </c:pt>
                <c:pt idx="10">
                  <c:v>2025</c:v>
                </c:pt>
                <c:pt idx="11">
                  <c:v>2026</c:v>
                </c:pt>
                <c:pt idx="12">
                  <c:v>2027</c:v>
                </c:pt>
                <c:pt idx="13">
                  <c:v>2028</c:v>
                </c:pt>
                <c:pt idx="14">
                  <c:v>2029</c:v>
                </c:pt>
                <c:pt idx="15">
                  <c:v>2030</c:v>
                </c:pt>
              </c:strCache>
            </c:strRef>
          </c:cat>
          <c:val>
            <c:numRef>
              <c:f>(Benchmarks!$F$4:$F$10,Benchmarks!$F$12:$F$20)</c:f>
              <c:numCache>
                <c:formatCode>0.0</c:formatCode>
                <c:ptCount val="16"/>
                <c:pt idx="0">
                  <c:v>11.827234032094754</c:v>
                </c:pt>
                <c:pt idx="1">
                  <c:v>11.606641767783445</c:v>
                </c:pt>
                <c:pt idx="2">
                  <c:v>11.715657498360276</c:v>
                </c:pt>
                <c:pt idx="3">
                  <c:v>11.81944803775094</c:v>
                </c:pt>
                <c:pt idx="4">
                  <c:v>12.067143818910056</c:v>
                </c:pt>
                <c:pt idx="5">
                  <c:v>11.793404964650103</c:v>
                </c:pt>
                <c:pt idx="6">
                  <c:v>12.167312690136644</c:v>
                </c:pt>
                <c:pt idx="7">
                  <c:v>12.275070477365576</c:v>
                </c:pt>
                <c:pt idx="8">
                  <c:v>12.17502280265124</c:v>
                </c:pt>
                <c:pt idx="9">
                  <c:v>11.977989259486446</c:v>
                </c:pt>
                <c:pt idx="10">
                  <c:v>12.39241558320845</c:v>
                </c:pt>
                <c:pt idx="11">
                  <c:v>12.504814708244746</c:v>
                </c:pt>
                <c:pt idx="12">
                  <c:v>12.562978849525772</c:v>
                </c:pt>
                <c:pt idx="13">
                  <c:v>12.579802831364347</c:v>
                </c:pt>
                <c:pt idx="14">
                  <c:v>12.574933817898366</c:v>
                </c:pt>
                <c:pt idx="15">
                  <c:v>12.552868271775019</c:v>
                </c:pt>
              </c:numCache>
            </c:numRef>
          </c:val>
          <c:smooth val="0"/>
          <c:extLst>
            <c:ext xmlns:c16="http://schemas.microsoft.com/office/drawing/2014/chart" uri="{C3380CC4-5D6E-409C-BE32-E72D297353CC}">
              <c16:uniqueId val="{0000001F-B172-4421-9686-50AEA39EC72D}"/>
            </c:ext>
          </c:extLst>
        </c:ser>
        <c:dLbls>
          <c:showLegendKey val="0"/>
          <c:showVal val="0"/>
          <c:showCatName val="0"/>
          <c:showSerName val="0"/>
          <c:showPercent val="0"/>
          <c:showBubbleSize val="0"/>
        </c:dLbls>
        <c:smooth val="0"/>
        <c:axId val="384314016"/>
        <c:axId val="426147792"/>
      </c:lineChart>
      <c:catAx>
        <c:axId val="38431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crossAx val="426147792"/>
        <c:crosses val="autoZero"/>
        <c:auto val="1"/>
        <c:lblAlgn val="ctr"/>
        <c:lblOffset val="100"/>
        <c:noMultiLvlLbl val="0"/>
      </c:catAx>
      <c:valAx>
        <c:axId val="426147792"/>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crossAx val="38431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2</xdr:col>
      <xdr:colOff>65944</xdr:colOff>
      <xdr:row>0</xdr:row>
      <xdr:rowOff>1</xdr:rowOff>
    </xdr:from>
    <xdr:to>
      <xdr:col>22</xdr:col>
      <xdr:colOff>234462</xdr:colOff>
      <xdr:row>27</xdr:row>
      <xdr:rowOff>102360</xdr:rowOff>
    </xdr:to>
    <xdr:pic>
      <xdr:nvPicPr>
        <xdr:cNvPr id="14" name="Picture 13">
          <a:extLst>
            <a:ext uri="{FF2B5EF4-FFF2-40B4-BE49-F238E27FC236}">
              <a16:creationId xmlns:a16="http://schemas.microsoft.com/office/drawing/2014/main" id="{3EEAF063-4E25-43DA-90B7-9CD8FF9A5FBC}"/>
            </a:ext>
          </a:extLst>
        </xdr:cNvPr>
        <xdr:cNvPicPr>
          <a:picLocks noChangeAspect="1"/>
        </xdr:cNvPicPr>
      </xdr:nvPicPr>
      <xdr:blipFill>
        <a:blip xmlns:r="http://schemas.openxmlformats.org/officeDocument/2006/relationships" r:embed="rId1"/>
        <a:stretch>
          <a:fillRect/>
        </a:stretch>
      </xdr:blipFill>
      <xdr:spPr>
        <a:xfrm>
          <a:off x="402982" y="1"/>
          <a:ext cx="7304942" cy="5245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535779</xdr:colOff>
      <xdr:row>8</xdr:row>
      <xdr:rowOff>80964</xdr:rowOff>
    </xdr:from>
    <xdr:to>
      <xdr:col>15</xdr:col>
      <xdr:colOff>35718</xdr:colOff>
      <xdr:row>22</xdr:row>
      <xdr:rowOff>178594</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531019</xdr:colOff>
      <xdr:row>26</xdr:row>
      <xdr:rowOff>100011</xdr:rowOff>
    </xdr:from>
    <xdr:to>
      <xdr:col>15</xdr:col>
      <xdr:colOff>29569</xdr:colOff>
      <xdr:row>41</xdr:row>
      <xdr:rowOff>158511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46</xdr:row>
      <xdr:rowOff>71434</xdr:rowOff>
    </xdr:from>
    <xdr:to>
      <xdr:col>9</xdr:col>
      <xdr:colOff>238124</xdr:colOff>
      <xdr:row>61</xdr:row>
      <xdr:rowOff>165934</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226222</xdr:colOff>
      <xdr:row>46</xdr:row>
      <xdr:rowOff>71439</xdr:rowOff>
    </xdr:from>
    <xdr:to>
      <xdr:col>15</xdr:col>
      <xdr:colOff>78566</xdr:colOff>
      <xdr:row>61</xdr:row>
      <xdr:rowOff>165939</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83344</xdr:colOff>
      <xdr:row>46</xdr:row>
      <xdr:rowOff>71438</xdr:rowOff>
    </xdr:from>
    <xdr:to>
      <xdr:col>20</xdr:col>
      <xdr:colOff>0</xdr:colOff>
      <xdr:row>61</xdr:row>
      <xdr:rowOff>165938</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330993</xdr:colOff>
      <xdr:row>69</xdr:row>
      <xdr:rowOff>107155</xdr:rowOff>
    </xdr:from>
    <xdr:to>
      <xdr:col>10</xdr:col>
      <xdr:colOff>754180</xdr:colOff>
      <xdr:row>84</xdr:row>
      <xdr:rowOff>165655</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750089</xdr:colOff>
      <xdr:row>69</xdr:row>
      <xdr:rowOff>107156</xdr:rowOff>
    </xdr:from>
    <xdr:to>
      <xdr:col>18</xdr:col>
      <xdr:colOff>470808</xdr:colOff>
      <xdr:row>84</xdr:row>
      <xdr:rowOff>165656</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59532</xdr:colOff>
      <xdr:row>6</xdr:row>
      <xdr:rowOff>95251</xdr:rowOff>
    </xdr:from>
    <xdr:to>
      <xdr:col>29</xdr:col>
      <xdr:colOff>547689</xdr:colOff>
      <xdr:row>21</xdr:row>
      <xdr:rowOff>157162</xdr:rowOff>
    </xdr:to>
    <xdr:graphicFrame macro="">
      <xdr:nvGraphicFramePr>
        <xdr:cNvPr id="2" name="Chart 1">
          <a:extLst>
            <a:ext uri="{FF2B5EF4-FFF2-40B4-BE49-F238E27FC236}">
              <a16:creationId xmlns:a16="http://schemas.microsoft.com/office/drawing/2014/main" id="{01868BF9-4AD7-4911-8390-006C6C047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AppData/Roaming/Microsoft/Excel/Projectiemodel%20sectoren%201015%20VL%20NACE.xlsx" TargetMode="External"/><Relationship Id="rId2" Type="http://schemas.openxmlformats.org/officeDocument/2006/relationships/hyperlink" Target="../../../../../../../../../../../../../AppData/Roaming/Microsoft/Excel/Projectiemodel%20sectoren%201015%20VL%20NACE.xlsx" TargetMode="External"/><Relationship Id="rId1" Type="http://schemas.openxmlformats.org/officeDocument/2006/relationships/hyperlink" Target="../../../../../../../../../../../../../AppData/Roaming/Microsoft/Excel/Projectiemodel%20sectoren%201015%20VL%20NACE.xlsx"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AppData/Roaming/Microsoft/Excel/Projectiemodel%20sectoren%201015%20VL%20NACE.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6244E-D9E4-4614-A45C-1F53C0AB3688}">
  <dimension ref="A1"/>
  <sheetViews>
    <sheetView showGridLines="0" zoomScale="130" zoomScaleNormal="130" workbookViewId="0">
      <selection activeCell="H30" sqref="H30"/>
    </sheetView>
  </sheetViews>
  <sheetFormatPr defaultColWidth="8.85546875" defaultRowHeight="15" x14ac:dyDescent="0.25"/>
  <cols>
    <col min="1" max="1" width="3.5703125" style="233" customWidth="1"/>
    <col min="2" max="2" width="1.42578125" style="233" customWidth="1"/>
    <col min="3" max="10" width="5.7109375" style="233" customWidth="1"/>
    <col min="11" max="13" width="2.7109375" style="233" customWidth="1"/>
    <col min="14" max="17" width="5.7109375" style="233" customWidth="1"/>
    <col min="18" max="18" width="7.140625" style="233" customWidth="1"/>
    <col min="19" max="19" width="1.42578125" style="233" customWidth="1"/>
    <col min="20" max="20" width="3.85546875" style="233" customWidth="1"/>
    <col min="21" max="16384" width="8.85546875" style="233"/>
  </cols>
  <sheetData/>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116"/>
  <sheetViews>
    <sheetView showGridLines="0" tabSelected="1" zoomScaleNormal="100" workbookViewId="0">
      <pane ySplit="4" topLeftCell="A5" activePane="bottomLeft" state="frozen"/>
      <selection pane="bottomLeft" activeCell="W8" sqref="W8"/>
    </sheetView>
  </sheetViews>
  <sheetFormatPr defaultRowHeight="15" x14ac:dyDescent="0.25"/>
  <cols>
    <col min="1" max="1" width="1.42578125" customWidth="1"/>
    <col min="2" max="2" width="1.85546875" customWidth="1"/>
    <col min="3" max="3" width="17.42578125" customWidth="1"/>
    <col min="4" max="5" width="7.42578125" customWidth="1"/>
    <col min="6" max="6" width="12.7109375" customWidth="1"/>
    <col min="7" max="7" width="11.5703125" customWidth="1"/>
    <col min="8" max="11" width="11.7109375" customWidth="1"/>
    <col min="12" max="12" width="11.7109375" style="276" customWidth="1"/>
    <col min="13" max="14" width="11.7109375" customWidth="1"/>
    <col min="15" max="15" width="2.7109375" style="276" customWidth="1"/>
    <col min="16" max="16" width="11.85546875" customWidth="1"/>
    <col min="17" max="17" width="11.7109375" customWidth="1"/>
    <col min="18" max="18" width="11.7109375" style="276" customWidth="1"/>
    <col min="19" max="19" width="11.7109375" customWidth="1"/>
    <col min="20" max="20" width="24.85546875" customWidth="1"/>
    <col min="21" max="21" width="11.7109375" customWidth="1"/>
    <col min="22" max="22" width="9.42578125" customWidth="1"/>
    <col min="28" max="28" width="11.5703125" customWidth="1"/>
    <col min="29" max="29" width="8.140625" customWidth="1"/>
    <col min="30" max="30" width="6.140625" customWidth="1"/>
    <col min="31" max="32" width="7.140625" customWidth="1"/>
    <col min="33" max="45" width="10" customWidth="1"/>
  </cols>
  <sheetData>
    <row r="1" spans="2:30" ht="9.75" customHeight="1" thickBot="1" x14ac:dyDescent="0.3">
      <c r="C1" s="275"/>
    </row>
    <row r="2" spans="2:30" ht="21" customHeight="1" thickBot="1" x14ac:dyDescent="0.3">
      <c r="B2" s="327" t="s">
        <v>120</v>
      </c>
      <c r="C2" s="328"/>
      <c r="D2" s="328"/>
      <c r="E2" s="328"/>
      <c r="F2" s="328"/>
      <c r="G2" s="328"/>
      <c r="H2" s="328"/>
      <c r="I2" s="328"/>
      <c r="J2" s="328"/>
      <c r="K2" s="328"/>
      <c r="L2" s="328"/>
      <c r="M2" s="328"/>
      <c r="N2" s="328"/>
      <c r="O2" s="328"/>
      <c r="P2" s="328"/>
      <c r="Q2" s="328"/>
      <c r="R2" s="328"/>
      <c r="S2" s="328"/>
      <c r="T2" s="329"/>
      <c r="U2" s="277"/>
      <c r="V2" s="277"/>
      <c r="W2" s="277"/>
      <c r="X2" s="277"/>
      <c r="Y2" s="277"/>
      <c r="Z2" s="277"/>
      <c r="AA2" s="277"/>
      <c r="AB2" s="277"/>
      <c r="AC2" s="277"/>
      <c r="AD2" s="277"/>
    </row>
    <row r="3" spans="2:30" s="71" customFormat="1" ht="21" customHeight="1" x14ac:dyDescent="0.25">
      <c r="L3" s="72"/>
      <c r="O3" s="330" t="s">
        <v>225</v>
      </c>
      <c r="P3" s="330"/>
      <c r="Q3" s="330"/>
      <c r="R3" s="330"/>
      <c r="S3" s="330"/>
      <c r="T3" s="330"/>
    </row>
    <row r="4" spans="2:30" s="71" customFormat="1" ht="21" customHeight="1" x14ac:dyDescent="0.25">
      <c r="L4" s="72"/>
      <c r="O4" s="331"/>
      <c r="P4" s="331"/>
      <c r="Q4" s="331"/>
      <c r="R4" s="331"/>
      <c r="S4" s="331"/>
      <c r="T4" s="331"/>
    </row>
    <row r="5" spans="2:30" s="71" customFormat="1" ht="5.25" customHeight="1" x14ac:dyDescent="0.25">
      <c r="L5" s="72"/>
      <c r="N5" s="274"/>
      <c r="O5" s="274"/>
      <c r="P5" s="274"/>
      <c r="Q5" s="274"/>
      <c r="R5" s="274"/>
      <c r="S5" s="274"/>
    </row>
    <row r="6" spans="2:30" s="71" customFormat="1" ht="21" customHeight="1" x14ac:dyDescent="0.25">
      <c r="C6" s="73"/>
      <c r="D6" s="73"/>
      <c r="E6" s="73"/>
      <c r="H6" s="74"/>
      <c r="L6" s="72"/>
      <c r="O6" s="72"/>
      <c r="R6" s="302" t="s">
        <v>68</v>
      </c>
      <c r="S6" s="303"/>
      <c r="T6" s="304"/>
      <c r="U6" s="114"/>
      <c r="V6" s="173"/>
    </row>
    <row r="7" spans="2:30" s="71" customFormat="1" ht="21" customHeight="1" x14ac:dyDescent="0.25">
      <c r="L7" s="72"/>
      <c r="O7" s="72"/>
      <c r="R7" s="305" t="s">
        <v>3</v>
      </c>
      <c r="S7" s="306"/>
      <c r="T7" s="307"/>
    </row>
    <row r="8" spans="2:30" s="71" customFormat="1" ht="21" customHeight="1" x14ac:dyDescent="0.35">
      <c r="B8" s="75" t="s">
        <v>82</v>
      </c>
      <c r="C8" s="76"/>
      <c r="D8" s="76"/>
      <c r="E8" s="76"/>
      <c r="F8" s="76"/>
      <c r="G8" s="77"/>
      <c r="H8" s="77"/>
      <c r="I8" s="77"/>
      <c r="J8" s="77"/>
      <c r="K8" s="77"/>
      <c r="L8" s="77"/>
      <c r="M8" s="77"/>
      <c r="N8" s="77"/>
      <c r="O8" s="77"/>
      <c r="R8" s="305" t="s">
        <v>7</v>
      </c>
      <c r="S8" s="306"/>
      <c r="T8" s="307"/>
      <c r="V8" s="174"/>
      <c r="W8" s="174"/>
      <c r="X8" s="174"/>
      <c r="Y8" s="174"/>
      <c r="Z8" s="175"/>
      <c r="AB8" s="72"/>
      <c r="AC8" s="176"/>
    </row>
    <row r="9" spans="2:30" s="71" customFormat="1" ht="21" customHeight="1" x14ac:dyDescent="0.35">
      <c r="E9" s="74"/>
      <c r="G9" s="78"/>
      <c r="I9" s="79"/>
      <c r="J9" s="80"/>
      <c r="K9" s="81"/>
      <c r="L9" s="80"/>
      <c r="M9" s="81"/>
      <c r="N9" s="80"/>
      <c r="O9" s="81"/>
      <c r="R9" s="305" t="s">
        <v>30</v>
      </c>
      <c r="S9" s="306"/>
      <c r="T9" s="307"/>
      <c r="V9" s="174"/>
      <c r="W9" s="174"/>
      <c r="X9" s="174"/>
      <c r="Y9" s="174"/>
      <c r="Z9" s="175"/>
      <c r="AB9" s="72"/>
      <c r="AC9" s="176"/>
    </row>
    <row r="10" spans="2:30" s="82" customFormat="1" ht="21" customHeight="1" x14ac:dyDescent="0.35">
      <c r="C10" s="296"/>
      <c r="R10" s="312" t="s">
        <v>58</v>
      </c>
      <c r="S10" s="313"/>
      <c r="T10" s="314"/>
      <c r="X10" s="177"/>
    </row>
    <row r="11" spans="2:30" s="71" customFormat="1" ht="14.25" customHeight="1" x14ac:dyDescent="0.25">
      <c r="C11" s="297"/>
      <c r="D11" s="297"/>
      <c r="E11" s="297"/>
      <c r="F11" s="297"/>
      <c r="N11" s="72"/>
      <c r="R11" s="72"/>
      <c r="Z11" s="72"/>
      <c r="AB11" s="72"/>
    </row>
    <row r="12" spans="2:30" s="71" customFormat="1" ht="15" customHeight="1" x14ac:dyDescent="0.25">
      <c r="C12" s="297"/>
      <c r="D12" s="297"/>
      <c r="E12" s="297"/>
      <c r="F12" s="297"/>
      <c r="L12" s="74"/>
      <c r="N12" s="72"/>
      <c r="R12" s="72"/>
      <c r="Z12" s="72"/>
      <c r="AB12" s="72"/>
    </row>
    <row r="13" spans="2:30" s="71" customFormat="1" ht="15" customHeight="1" x14ac:dyDescent="0.25">
      <c r="C13" s="297"/>
      <c r="D13" s="297"/>
      <c r="E13" s="297"/>
      <c r="F13" s="297"/>
      <c r="N13" s="72"/>
      <c r="R13" s="72"/>
      <c r="Z13" s="72"/>
      <c r="AB13" s="72"/>
    </row>
    <row r="14" spans="2:30" s="71" customFormat="1" x14ac:dyDescent="0.25">
      <c r="C14" s="298"/>
      <c r="D14" s="298"/>
      <c r="E14" s="298"/>
      <c r="F14" s="299"/>
      <c r="N14" s="72"/>
      <c r="R14" s="72"/>
      <c r="Z14" s="72"/>
      <c r="AB14" s="72"/>
    </row>
    <row r="15" spans="2:30" s="71" customFormat="1" x14ac:dyDescent="0.25">
      <c r="N15" s="72"/>
      <c r="R15" s="72"/>
      <c r="Z15" s="72"/>
      <c r="AB15" s="72"/>
    </row>
    <row r="16" spans="2:30" s="71" customFormat="1" ht="15.75" x14ac:dyDescent="0.25">
      <c r="C16" s="296"/>
      <c r="D16" s="300"/>
      <c r="E16" s="300"/>
      <c r="F16" s="300"/>
      <c r="N16" s="72"/>
      <c r="R16" s="72"/>
      <c r="Z16" s="72"/>
      <c r="AB16" s="72"/>
    </row>
    <row r="17" spans="2:28" s="71" customFormat="1" ht="15" customHeight="1" x14ac:dyDescent="0.25">
      <c r="C17" s="297"/>
      <c r="D17" s="297"/>
      <c r="E17" s="297"/>
      <c r="F17" s="297"/>
      <c r="N17" s="72"/>
      <c r="R17" s="72"/>
      <c r="Z17" s="72"/>
      <c r="AB17" s="72"/>
    </row>
    <row r="18" spans="2:28" s="71" customFormat="1" ht="15" customHeight="1" x14ac:dyDescent="0.25">
      <c r="C18" s="297"/>
      <c r="D18" s="297"/>
      <c r="E18" s="297"/>
      <c r="F18" s="297"/>
      <c r="N18" s="72"/>
      <c r="R18" s="72"/>
      <c r="Z18" s="72"/>
      <c r="AB18" s="72"/>
    </row>
    <row r="19" spans="2:28" s="71" customFormat="1" x14ac:dyDescent="0.25">
      <c r="C19" s="297"/>
      <c r="D19" s="297"/>
      <c r="E19" s="297"/>
      <c r="F19" s="297"/>
      <c r="N19" s="72"/>
      <c r="R19" s="72"/>
      <c r="Z19" s="72"/>
      <c r="AB19" s="72"/>
    </row>
    <row r="20" spans="2:28" s="71" customFormat="1" x14ac:dyDescent="0.25">
      <c r="C20" s="297"/>
      <c r="D20" s="297"/>
      <c r="E20" s="297"/>
      <c r="F20" s="297"/>
      <c r="N20" s="72"/>
      <c r="R20" s="72"/>
      <c r="Z20" s="72"/>
      <c r="AB20" s="72"/>
    </row>
    <row r="21" spans="2:28" s="71" customFormat="1" x14ac:dyDescent="0.25">
      <c r="C21" s="297"/>
      <c r="D21" s="297"/>
      <c r="E21" s="297"/>
      <c r="F21" s="297"/>
      <c r="N21" s="72"/>
      <c r="R21" s="72"/>
      <c r="Z21" s="72"/>
      <c r="AB21" s="72"/>
    </row>
    <row r="22" spans="2:28" s="71" customFormat="1" x14ac:dyDescent="0.25">
      <c r="C22" s="298"/>
      <c r="D22" s="298"/>
      <c r="E22" s="298"/>
      <c r="F22" s="299"/>
      <c r="N22" s="72"/>
      <c r="R22" s="72"/>
      <c r="Z22" s="72"/>
      <c r="AB22" s="72"/>
    </row>
    <row r="23" spans="2:28" s="71" customFormat="1" ht="15" customHeight="1" x14ac:dyDescent="0.25">
      <c r="C23" s="83"/>
      <c r="D23" s="83"/>
      <c r="E23" s="83"/>
      <c r="F23" s="83"/>
      <c r="N23" s="72"/>
      <c r="R23" s="72"/>
      <c r="Z23" s="72"/>
      <c r="AB23" s="72"/>
    </row>
    <row r="24" spans="2:28" s="71" customFormat="1" x14ac:dyDescent="0.25">
      <c r="C24" s="84"/>
      <c r="D24" s="84"/>
      <c r="H24" s="278" t="s">
        <v>107</v>
      </c>
      <c r="L24" s="85"/>
      <c r="N24" s="72"/>
      <c r="R24" s="72"/>
      <c r="V24" s="85"/>
      <c r="Z24" s="72"/>
      <c r="AB24" s="72"/>
    </row>
    <row r="25" spans="2:28" s="71" customFormat="1" x14ac:dyDescent="0.25">
      <c r="C25" s="84"/>
      <c r="D25" s="84"/>
      <c r="L25" s="85"/>
      <c r="N25" s="72"/>
      <c r="R25" s="72"/>
      <c r="V25" s="72"/>
    </row>
    <row r="26" spans="2:28" s="71" customFormat="1" ht="21" customHeight="1" x14ac:dyDescent="0.35">
      <c r="B26" s="75" t="s">
        <v>78</v>
      </c>
      <c r="C26" s="76"/>
      <c r="D26" s="76"/>
      <c r="E26" s="76"/>
      <c r="F26" s="76"/>
      <c r="G26" s="77"/>
      <c r="H26" s="77"/>
      <c r="I26" s="77"/>
      <c r="J26" s="77"/>
      <c r="K26" s="77"/>
      <c r="L26" s="77"/>
      <c r="M26" s="77"/>
      <c r="N26" s="77"/>
      <c r="O26" s="77"/>
      <c r="P26" s="86"/>
      <c r="Q26" s="77"/>
      <c r="R26" s="77"/>
      <c r="S26" s="77"/>
      <c r="T26" s="77"/>
      <c r="V26" s="95"/>
    </row>
    <row r="27" spans="2:28" s="71" customFormat="1" x14ac:dyDescent="0.25">
      <c r="L27" s="72"/>
      <c r="M27" s="87"/>
      <c r="V27" s="95"/>
    </row>
    <row r="28" spans="2:28" s="71" customFormat="1" x14ac:dyDescent="0.25">
      <c r="L28" s="72"/>
      <c r="M28" s="88"/>
      <c r="V28" s="95"/>
    </row>
    <row r="29" spans="2:28" s="71" customFormat="1" x14ac:dyDescent="0.25">
      <c r="L29" s="72"/>
      <c r="V29" s="95"/>
    </row>
    <row r="30" spans="2:28" s="71" customFormat="1" x14ac:dyDescent="0.25">
      <c r="L30" s="72"/>
      <c r="V30" s="95"/>
    </row>
    <row r="31" spans="2:28" s="71" customFormat="1" x14ac:dyDescent="0.25">
      <c r="L31" s="72"/>
      <c r="V31" s="95"/>
    </row>
    <row r="32" spans="2:28" s="71" customFormat="1" x14ac:dyDescent="0.25">
      <c r="L32" s="72"/>
      <c r="V32" s="95"/>
    </row>
    <row r="33" spans="2:29" s="71" customFormat="1" x14ac:dyDescent="0.25">
      <c r="L33" s="72"/>
      <c r="V33" s="95"/>
    </row>
    <row r="34" spans="2:29" s="71" customFormat="1" x14ac:dyDescent="0.25">
      <c r="L34" s="72"/>
      <c r="V34" s="95"/>
    </row>
    <row r="35" spans="2:29" s="71" customFormat="1" x14ac:dyDescent="0.25">
      <c r="L35" s="72"/>
      <c r="V35" s="95"/>
    </row>
    <row r="36" spans="2:29" s="71" customFormat="1" x14ac:dyDescent="0.25">
      <c r="L36" s="72"/>
      <c r="V36" s="95"/>
    </row>
    <row r="37" spans="2:29" s="71" customFormat="1" x14ac:dyDescent="0.25">
      <c r="L37" s="72"/>
      <c r="V37" s="95"/>
    </row>
    <row r="38" spans="2:29" s="71" customFormat="1" x14ac:dyDescent="0.25">
      <c r="L38" s="72"/>
      <c r="V38" s="95"/>
    </row>
    <row r="39" spans="2:29" s="71" customFormat="1" x14ac:dyDescent="0.25">
      <c r="L39" s="72"/>
      <c r="V39" s="95"/>
    </row>
    <row r="40" spans="2:29" s="71" customFormat="1" x14ac:dyDescent="0.25">
      <c r="L40" s="72"/>
      <c r="V40" s="95"/>
    </row>
    <row r="41" spans="2:29" s="71" customFormat="1" x14ac:dyDescent="0.25">
      <c r="L41" s="72"/>
      <c r="O41" s="72"/>
      <c r="P41" s="85"/>
      <c r="V41" s="95"/>
    </row>
    <row r="42" spans="2:29" s="71" customFormat="1" x14ac:dyDescent="0.25">
      <c r="L42" s="72"/>
      <c r="O42" s="72"/>
      <c r="V42" s="95"/>
    </row>
    <row r="43" spans="2:29" s="71" customFormat="1" x14ac:dyDescent="0.25">
      <c r="H43" s="278" t="s">
        <v>107</v>
      </c>
      <c r="I43" s="72"/>
      <c r="L43" s="278"/>
      <c r="O43" s="72"/>
      <c r="V43" s="95"/>
    </row>
    <row r="44" spans="2:29" s="71" customFormat="1" ht="15" customHeight="1" x14ac:dyDescent="0.25">
      <c r="B44" s="178"/>
      <c r="C44" s="84"/>
      <c r="E44" s="74"/>
      <c r="G44" s="89"/>
      <c r="I44" s="79"/>
      <c r="J44" s="80"/>
      <c r="K44" s="81"/>
      <c r="L44" s="80"/>
      <c r="M44" s="81"/>
      <c r="N44" s="80"/>
      <c r="O44" s="81"/>
      <c r="R44" s="72"/>
      <c r="V44" s="72"/>
    </row>
    <row r="45" spans="2:29" s="82" customFormat="1" ht="20.25" customHeight="1" x14ac:dyDescent="0.35">
      <c r="B45" s="75" t="s">
        <v>79</v>
      </c>
      <c r="C45" s="76"/>
      <c r="D45" s="76"/>
      <c r="E45" s="76"/>
      <c r="F45" s="76"/>
      <c r="G45" s="77"/>
      <c r="H45" s="77"/>
      <c r="I45" s="77"/>
      <c r="J45" s="77"/>
      <c r="K45" s="77"/>
      <c r="L45" s="77"/>
      <c r="M45" s="77"/>
      <c r="N45" s="77"/>
      <c r="O45" s="77"/>
      <c r="P45" s="86"/>
      <c r="Q45" s="77"/>
      <c r="R45" s="77"/>
      <c r="S45" s="77"/>
      <c r="T45" s="77"/>
      <c r="U45" s="94"/>
      <c r="X45" s="94"/>
      <c r="Y45" s="94"/>
      <c r="Z45" s="94"/>
      <c r="AA45" s="94"/>
      <c r="AB45" s="94"/>
    </row>
    <row r="46" spans="2:29" s="82" customFormat="1" ht="15" customHeight="1" x14ac:dyDescent="0.35">
      <c r="C46" s="90"/>
      <c r="D46" s="91"/>
      <c r="E46" s="91"/>
      <c r="F46" s="91"/>
      <c r="G46" s="91"/>
      <c r="H46" s="92"/>
      <c r="I46" s="92"/>
      <c r="J46" s="92"/>
      <c r="K46" s="92"/>
      <c r="L46" s="92"/>
      <c r="M46" s="92"/>
      <c r="N46" s="92"/>
      <c r="O46" s="92"/>
      <c r="P46" s="92"/>
      <c r="Q46" s="93"/>
      <c r="R46" s="92"/>
      <c r="S46" s="92"/>
      <c r="T46" s="94"/>
      <c r="U46" s="94"/>
      <c r="X46" s="94"/>
      <c r="Y46" s="94"/>
      <c r="Z46" s="94"/>
      <c r="AA46" s="94"/>
      <c r="AB46" s="94"/>
    </row>
    <row r="47" spans="2:29" s="71" customFormat="1" x14ac:dyDescent="0.25">
      <c r="O47" s="72"/>
      <c r="T47" s="172"/>
      <c r="AC47" s="72"/>
    </row>
    <row r="48" spans="2:29" s="71" customFormat="1" x14ac:dyDescent="0.25">
      <c r="O48" s="72"/>
      <c r="W48" s="179"/>
      <c r="AC48" s="72"/>
    </row>
    <row r="49" spans="9:29" s="71" customFormat="1" x14ac:dyDescent="0.25">
      <c r="O49" s="72"/>
      <c r="W49" s="179"/>
      <c r="AC49" s="72"/>
    </row>
    <row r="50" spans="9:29" s="71" customFormat="1" x14ac:dyDescent="0.25">
      <c r="O50" s="72"/>
      <c r="W50" s="179"/>
      <c r="AC50" s="72"/>
    </row>
    <row r="51" spans="9:29" s="71" customFormat="1" x14ac:dyDescent="0.25">
      <c r="O51" s="72"/>
      <c r="X51" s="179"/>
      <c r="AC51" s="72"/>
    </row>
    <row r="52" spans="9:29" s="71" customFormat="1" x14ac:dyDescent="0.25">
      <c r="O52" s="72"/>
      <c r="X52" s="179"/>
      <c r="AC52" s="72"/>
    </row>
    <row r="53" spans="9:29" s="71" customFormat="1" x14ac:dyDescent="0.25">
      <c r="O53" s="72"/>
      <c r="AC53" s="72"/>
    </row>
    <row r="54" spans="9:29" s="71" customFormat="1" x14ac:dyDescent="0.25">
      <c r="O54" s="72"/>
      <c r="AC54" s="72"/>
    </row>
    <row r="55" spans="9:29" s="71" customFormat="1" x14ac:dyDescent="0.25">
      <c r="O55" s="72"/>
      <c r="AC55" s="72"/>
    </row>
    <row r="56" spans="9:29" s="71" customFormat="1" x14ac:dyDescent="0.25">
      <c r="O56" s="72"/>
      <c r="AC56" s="72"/>
    </row>
    <row r="57" spans="9:29" s="71" customFormat="1" x14ac:dyDescent="0.25">
      <c r="O57" s="72"/>
      <c r="AC57" s="72"/>
    </row>
    <row r="58" spans="9:29" s="71" customFormat="1" x14ac:dyDescent="0.25">
      <c r="O58" s="72"/>
      <c r="AC58" s="72"/>
    </row>
    <row r="59" spans="9:29" s="71" customFormat="1" x14ac:dyDescent="0.25">
      <c r="O59" s="72"/>
      <c r="AC59" s="72"/>
    </row>
    <row r="60" spans="9:29" s="71" customFormat="1" x14ac:dyDescent="0.25">
      <c r="O60" s="72"/>
      <c r="AC60" s="72"/>
    </row>
    <row r="61" spans="9:29" s="71" customFormat="1" x14ac:dyDescent="0.25">
      <c r="O61" s="72"/>
      <c r="AC61" s="72"/>
    </row>
    <row r="62" spans="9:29" s="71" customFormat="1" x14ac:dyDescent="0.25">
      <c r="O62" s="72"/>
      <c r="AC62" s="72"/>
    </row>
    <row r="63" spans="9:29" s="71" customFormat="1" x14ac:dyDescent="0.25">
      <c r="I63" s="95"/>
      <c r="L63" s="72"/>
      <c r="O63" s="95"/>
      <c r="Q63" s="278" t="s">
        <v>107</v>
      </c>
      <c r="R63" s="72"/>
    </row>
    <row r="64" spans="9:29" s="71" customFormat="1" x14ac:dyDescent="0.25">
      <c r="L64" s="72"/>
      <c r="O64" s="72"/>
      <c r="R64" s="72"/>
    </row>
    <row r="65" spans="2:20" s="82" customFormat="1" ht="21" customHeight="1" x14ac:dyDescent="0.35">
      <c r="B65" s="75" t="s">
        <v>80</v>
      </c>
      <c r="C65" s="96"/>
      <c r="D65" s="96"/>
      <c r="E65" s="96"/>
      <c r="F65" s="96"/>
      <c r="G65" s="96"/>
      <c r="H65" s="96"/>
      <c r="I65" s="97"/>
      <c r="J65" s="97"/>
      <c r="K65" s="97"/>
      <c r="L65" s="97"/>
      <c r="M65" s="97"/>
      <c r="N65" s="97"/>
      <c r="O65" s="97"/>
      <c r="P65" s="98"/>
      <c r="Q65" s="97"/>
      <c r="R65" s="97"/>
      <c r="S65" s="97"/>
      <c r="T65" s="97"/>
    </row>
    <row r="66" spans="2:20" s="71" customFormat="1" ht="15" customHeight="1" x14ac:dyDescent="0.25">
      <c r="E66" s="99"/>
      <c r="L66" s="72"/>
      <c r="O66" s="72"/>
      <c r="Q66" s="100"/>
      <c r="R66" s="72"/>
    </row>
    <row r="67" spans="2:20" ht="15" customHeight="1" x14ac:dyDescent="0.3">
      <c r="C67" s="279" t="s">
        <v>65</v>
      </c>
      <c r="D67" s="315" t="s">
        <v>54</v>
      </c>
      <c r="E67" s="316"/>
      <c r="F67" s="317"/>
      <c r="G67" s="280" t="s">
        <v>24</v>
      </c>
    </row>
    <row r="68" spans="2:20" s="71" customFormat="1" ht="15" customHeight="1" x14ac:dyDescent="0.25">
      <c r="D68" s="83" t="s">
        <v>112</v>
      </c>
      <c r="L68" s="72"/>
      <c r="O68" s="72"/>
      <c r="R68" s="72"/>
    </row>
    <row r="69" spans="2:20" s="71" customFormat="1" ht="15" customHeight="1" x14ac:dyDescent="0.25">
      <c r="C69" s="83"/>
      <c r="D69" s="101"/>
      <c r="L69" s="72"/>
      <c r="O69" s="72"/>
      <c r="R69" s="72"/>
    </row>
    <row r="70" spans="2:20" s="71" customFormat="1" x14ac:dyDescent="0.25">
      <c r="D70" s="84"/>
      <c r="L70" s="72"/>
      <c r="O70" s="72"/>
      <c r="R70" s="72"/>
    </row>
    <row r="71" spans="2:20" s="71" customFormat="1" ht="15" customHeight="1" x14ac:dyDescent="0.25">
      <c r="L71" s="72"/>
      <c r="O71" s="72"/>
      <c r="R71" s="72"/>
    </row>
    <row r="72" spans="2:20" s="71" customFormat="1" ht="15" customHeight="1" x14ac:dyDescent="0.25">
      <c r="C72" s="338"/>
      <c r="D72" s="102"/>
      <c r="O72" s="72"/>
    </row>
    <row r="73" spans="2:20" s="71" customFormat="1" ht="15" customHeight="1" x14ac:dyDescent="0.25">
      <c r="C73" s="338"/>
      <c r="D73" s="102"/>
      <c r="O73" s="72"/>
    </row>
    <row r="74" spans="2:20" s="71" customFormat="1" x14ac:dyDescent="0.25">
      <c r="C74" s="102"/>
      <c r="D74" s="102"/>
      <c r="O74" s="72"/>
    </row>
    <row r="75" spans="2:20" s="71" customFormat="1" x14ac:dyDescent="0.25">
      <c r="O75" s="72"/>
    </row>
    <row r="76" spans="2:20" s="71" customFormat="1" x14ac:dyDescent="0.25">
      <c r="O76" s="72"/>
    </row>
    <row r="77" spans="2:20" s="71" customFormat="1" x14ac:dyDescent="0.25">
      <c r="O77" s="72"/>
    </row>
    <row r="78" spans="2:20" s="71" customFormat="1" x14ac:dyDescent="0.25">
      <c r="C78" s="103"/>
      <c r="O78" s="72"/>
    </row>
    <row r="79" spans="2:20" s="71" customFormat="1" x14ac:dyDescent="0.25">
      <c r="C79" s="103"/>
      <c r="O79" s="72"/>
    </row>
    <row r="80" spans="2:20" s="71" customFormat="1" x14ac:dyDescent="0.25">
      <c r="C80" s="103"/>
      <c r="O80" s="72"/>
    </row>
    <row r="81" spans="2:22" s="71" customFormat="1" x14ac:dyDescent="0.25">
      <c r="C81" s="103"/>
      <c r="O81" s="72"/>
    </row>
    <row r="82" spans="2:22" s="71" customFormat="1" x14ac:dyDescent="0.25">
      <c r="C82" s="103"/>
      <c r="E82" s="104"/>
      <c r="F82" s="105"/>
      <c r="G82" s="106"/>
      <c r="H82" s="107"/>
      <c r="I82" s="107"/>
      <c r="J82" s="107"/>
      <c r="K82" s="107"/>
      <c r="L82" s="107"/>
      <c r="M82" s="107"/>
      <c r="N82" s="107"/>
      <c r="O82" s="72"/>
      <c r="R82" s="108"/>
      <c r="S82" s="105"/>
      <c r="T82" s="107"/>
      <c r="U82" s="107"/>
    </row>
    <row r="83" spans="2:22" s="71" customFormat="1" x14ac:dyDescent="0.25">
      <c r="D83" s="103"/>
      <c r="H83" s="85"/>
      <c r="L83" s="72"/>
      <c r="O83" s="72"/>
      <c r="R83" s="72"/>
    </row>
    <row r="84" spans="2:22" s="71" customFormat="1" x14ac:dyDescent="0.25">
      <c r="L84" s="72"/>
      <c r="O84" s="72"/>
      <c r="R84" s="72"/>
    </row>
    <row r="85" spans="2:22" s="71" customFormat="1" x14ac:dyDescent="0.25">
      <c r="H85" s="95"/>
      <c r="L85" s="72"/>
      <c r="O85" s="72"/>
      <c r="R85" s="72"/>
    </row>
    <row r="86" spans="2:22" s="71" customFormat="1" x14ac:dyDescent="0.25">
      <c r="E86" s="278" t="s">
        <v>107</v>
      </c>
      <c r="H86" s="95"/>
      <c r="L86" s="278" t="s">
        <v>107</v>
      </c>
      <c r="O86" s="72"/>
      <c r="R86" s="72"/>
    </row>
    <row r="87" spans="2:22" s="71" customFormat="1" x14ac:dyDescent="0.25">
      <c r="H87" s="95"/>
      <c r="L87" s="72"/>
      <c r="O87" s="72"/>
      <c r="R87" s="72"/>
    </row>
    <row r="88" spans="2:22" s="82" customFormat="1" ht="20.25" customHeight="1" x14ac:dyDescent="0.35">
      <c r="B88" s="75" t="s">
        <v>81</v>
      </c>
      <c r="C88" s="96"/>
      <c r="D88" s="96"/>
      <c r="E88" s="96"/>
      <c r="F88" s="97"/>
      <c r="G88" s="97"/>
      <c r="H88" s="97"/>
      <c r="I88" s="97"/>
      <c r="J88" s="97"/>
      <c r="K88" s="97"/>
      <c r="L88" s="97"/>
      <c r="M88" s="97"/>
      <c r="N88" s="97"/>
      <c r="O88" s="109"/>
      <c r="P88" s="98"/>
      <c r="Q88" s="97"/>
      <c r="R88" s="97"/>
      <c r="S88" s="97"/>
      <c r="T88" s="97"/>
      <c r="U88" s="180"/>
      <c r="V88" s="181"/>
    </row>
    <row r="89" spans="2:22" s="71" customFormat="1" ht="7.5" customHeight="1" x14ac:dyDescent="0.3">
      <c r="C89" s="110"/>
      <c r="D89" s="110"/>
      <c r="E89" s="110"/>
      <c r="G89" s="111"/>
      <c r="H89" s="74"/>
      <c r="L89" s="72"/>
      <c r="O89" s="72"/>
      <c r="P89" s="112"/>
      <c r="Q89" s="113"/>
      <c r="R89" s="112"/>
      <c r="S89" s="112"/>
      <c r="T89" s="112"/>
      <c r="U89" s="114"/>
      <c r="V89" s="173"/>
    </row>
    <row r="90" spans="2:22" s="71" customFormat="1" ht="7.5" customHeight="1" x14ac:dyDescent="0.3">
      <c r="C90" s="110"/>
      <c r="D90" s="110"/>
      <c r="E90" s="110"/>
      <c r="F90" s="111"/>
      <c r="H90" s="114"/>
      <c r="I90" s="339" t="s">
        <v>1</v>
      </c>
      <c r="J90" s="340"/>
      <c r="K90" s="340"/>
      <c r="L90" s="340"/>
      <c r="M90" s="340"/>
      <c r="N90" s="341"/>
      <c r="O90" s="72"/>
      <c r="P90" s="346" t="s">
        <v>2</v>
      </c>
      <c r="Q90" s="347"/>
      <c r="R90" s="347"/>
      <c r="S90" s="347"/>
      <c r="T90" s="348"/>
      <c r="U90" s="114"/>
      <c r="V90" s="173"/>
    </row>
    <row r="91" spans="2:22" s="71" customFormat="1" ht="15" customHeight="1" thickBot="1" x14ac:dyDescent="0.35">
      <c r="C91" s="110"/>
      <c r="D91" s="110"/>
      <c r="E91" s="110"/>
      <c r="F91" s="111"/>
      <c r="G91" s="114"/>
      <c r="H91" s="114"/>
      <c r="I91" s="342"/>
      <c r="J91" s="343"/>
      <c r="K91" s="343"/>
      <c r="L91" s="343"/>
      <c r="M91" s="344"/>
      <c r="N91" s="345"/>
      <c r="O91" s="72"/>
      <c r="P91" s="349"/>
      <c r="Q91" s="350"/>
      <c r="R91" s="350"/>
      <c r="S91" s="350"/>
      <c r="T91" s="351"/>
      <c r="V91" s="173"/>
    </row>
    <row r="92" spans="2:22" s="71" customFormat="1" ht="15" customHeight="1" x14ac:dyDescent="0.25">
      <c r="C92" s="110"/>
      <c r="D92" s="110"/>
      <c r="E92" s="110"/>
      <c r="F92" s="336" t="s">
        <v>28</v>
      </c>
      <c r="G92" s="353" t="s">
        <v>0</v>
      </c>
      <c r="H92" s="354"/>
      <c r="I92" s="325" t="s">
        <v>35</v>
      </c>
      <c r="J92" s="326"/>
      <c r="K92" s="325" t="s">
        <v>36</v>
      </c>
      <c r="L92" s="355"/>
      <c r="M92" s="308" t="s">
        <v>38</v>
      </c>
      <c r="N92" s="309"/>
      <c r="O92" s="72"/>
      <c r="P92" s="356" t="s">
        <v>50</v>
      </c>
      <c r="Q92" s="357"/>
      <c r="R92" s="332" t="s">
        <v>52</v>
      </c>
      <c r="S92" s="333"/>
      <c r="T92" s="336" t="s">
        <v>67</v>
      </c>
      <c r="V92" s="173"/>
    </row>
    <row r="93" spans="2:22" s="71" customFormat="1" ht="15" customHeight="1" x14ac:dyDescent="0.25">
      <c r="C93" s="110"/>
      <c r="F93" s="337"/>
      <c r="G93" s="325"/>
      <c r="H93" s="326"/>
      <c r="I93" s="325"/>
      <c r="J93" s="326"/>
      <c r="K93" s="325"/>
      <c r="L93" s="355"/>
      <c r="M93" s="310"/>
      <c r="N93" s="311"/>
      <c r="O93" s="72"/>
      <c r="P93" s="358"/>
      <c r="Q93" s="359"/>
      <c r="R93" s="334"/>
      <c r="S93" s="335"/>
      <c r="T93" s="337"/>
      <c r="V93" s="173"/>
    </row>
    <row r="94" spans="2:22" s="71" customFormat="1" ht="15" customHeight="1" x14ac:dyDescent="0.25">
      <c r="C94" s="110"/>
      <c r="F94" s="337"/>
      <c r="G94" s="325"/>
      <c r="H94" s="326"/>
      <c r="I94" s="325"/>
      <c r="J94" s="326"/>
      <c r="K94" s="325"/>
      <c r="L94" s="355"/>
      <c r="M94" s="310"/>
      <c r="N94" s="311"/>
      <c r="O94" s="72"/>
      <c r="P94" s="358"/>
      <c r="Q94" s="359"/>
      <c r="R94" s="334"/>
      <c r="S94" s="335"/>
      <c r="T94" s="337"/>
      <c r="V94" s="173"/>
    </row>
    <row r="95" spans="2:22" s="71" customFormat="1" ht="15" customHeight="1" x14ac:dyDescent="0.25">
      <c r="C95" s="110"/>
      <c r="F95" s="352"/>
      <c r="G95" s="115" t="s">
        <v>21</v>
      </c>
      <c r="H95" s="116" t="s">
        <v>22</v>
      </c>
      <c r="I95" s="117" t="s">
        <v>21</v>
      </c>
      <c r="J95" s="118" t="s">
        <v>22</v>
      </c>
      <c r="K95" s="117" t="s">
        <v>21</v>
      </c>
      <c r="L95" s="118" t="s">
        <v>22</v>
      </c>
      <c r="M95" s="119" t="s">
        <v>21</v>
      </c>
      <c r="N95" s="120" t="s">
        <v>22</v>
      </c>
      <c r="O95" s="72"/>
      <c r="P95" s="117" t="s">
        <v>21</v>
      </c>
      <c r="Q95" s="121" t="s">
        <v>22</v>
      </c>
      <c r="R95" s="117" t="s">
        <v>21</v>
      </c>
      <c r="S95" s="121" t="s">
        <v>22</v>
      </c>
      <c r="T95" s="122" t="s">
        <v>22</v>
      </c>
      <c r="V95" s="173"/>
    </row>
    <row r="96" spans="2:22" s="71" customFormat="1" ht="15" customHeight="1" x14ac:dyDescent="0.25">
      <c r="D96" s="323" t="s">
        <v>23</v>
      </c>
      <c r="E96" s="238">
        <v>2014</v>
      </c>
      <c r="F96" s="236" cm="1">
        <f t="array" ref="F96">SUMPRODUCT(('data PC'!$A$3:$A$1890='Tool paritaire comités'!$B$2)*('data PC'!$C$3:$C$1890='data PC'!$C$3)*('data PC'!$D$2:$T$2=E96)*('data PC'!$D$3:$T$1890))</f>
        <v>42269</v>
      </c>
      <c r="G96" s="124"/>
      <c r="H96" s="125"/>
      <c r="I96" s="126"/>
      <c r="J96" s="127"/>
      <c r="K96" s="128"/>
      <c r="L96" s="129"/>
      <c r="M96" s="130"/>
      <c r="N96" s="131"/>
      <c r="O96" s="72"/>
      <c r="P96" s="126" cm="1">
        <f t="array" ref="P96">SUMPRODUCT(('data PC'!$A$3:$A$1890='Tool paritaire comités'!$B$2)*('data PC'!$C$3:$C$1890='data PC'!$C$17)*('data PC'!$D$2:$T$2=E96)*('data PC'!$D$3:$T$1890))</f>
        <v>5041</v>
      </c>
      <c r="Q96" s="132">
        <f>P96/$F96*100</f>
        <v>11.925997776148005</v>
      </c>
      <c r="R96" s="124"/>
      <c r="S96" s="133"/>
      <c r="T96" s="134"/>
      <c r="V96" s="182"/>
    </row>
    <row r="97" spans="3:22" s="71" customFormat="1" ht="15" customHeight="1" x14ac:dyDescent="0.25">
      <c r="C97" s="135"/>
      <c r="D97" s="324"/>
      <c r="E97" s="239">
        <v>2015</v>
      </c>
      <c r="F97" s="236" cm="1">
        <f t="array" ref="F97">SUMPRODUCT(('data PC'!$A$3:$A$1890='Tool paritaire comités'!$B$2)*('data PC'!$C$3:$C$1890='data PC'!$C$3)*('data PC'!$D$2:$T$2=E97)*('data PC'!$D$3:$T$1890))</f>
        <v>42410</v>
      </c>
      <c r="G97" s="136">
        <f>F97-F96</f>
        <v>141</v>
      </c>
      <c r="H97" s="137">
        <f>G97/$F96*100</f>
        <v>0.33357779933284443</v>
      </c>
      <c r="I97" s="138">
        <f>MAX(G97,0)</f>
        <v>141</v>
      </c>
      <c r="J97" s="137">
        <f t="shared" ref="J97:J102" si="0">I97/$F96*100</f>
        <v>0.33357779933284443</v>
      </c>
      <c r="K97" s="139" cm="1">
        <f t="array" ref="K97">SUMPRODUCT(('data PC'!$A$3:$A$1890='Tool paritaire comités'!$B$2)*('data PC'!$C$3:$C$1890='data PC'!$C$34)*('data PC'!$D$2:$T$2=E97)*('data PC'!$D$3:$T$1890))</f>
        <v>6217.1363524398275</v>
      </c>
      <c r="L97" s="140">
        <f>K97/$F96*100</f>
        <v>14.708501153185141</v>
      </c>
      <c r="M97" s="141">
        <f t="shared" ref="M97:M102" si="1">I97+K97</f>
        <v>6358.1363524398275</v>
      </c>
      <c r="N97" s="142">
        <f>M97/$F96*100</f>
        <v>15.042078952517986</v>
      </c>
      <c r="O97" s="72"/>
      <c r="P97" s="138" cm="1">
        <f t="array" ref="P97">SUMPRODUCT(('data PC'!$A$3:$A$1890='Tool paritaire comités'!$B$2)*('data PC'!$C$3:$C$1890='data PC'!$C$17)*('data PC'!$D$2:$T$2=E97)*('data PC'!$D$3:$T$1890))</f>
        <v>5373</v>
      </c>
      <c r="Q97" s="143">
        <f t="shared" ref="Q97:Q102" si="2">P97/$F97*100</f>
        <v>12.66918179674605</v>
      </c>
      <c r="R97" s="136" cm="1">
        <f t="array" ref="R97">SUMPRODUCT(('data PC'!$A$3:$A$1890='Tool paritaire comités'!$B$2)*('data PC'!$C$3:$C$1890='data PC'!$C$31)*('data PC'!$D$2:$T$2=E97)*('data PC'!$D$3:$T$1890))</f>
        <v>698.56256346626844</v>
      </c>
      <c r="S97" s="144">
        <f>R97/$F96*100</f>
        <v>1.6526593093431792</v>
      </c>
      <c r="T97" s="145" cm="1">
        <f t="array" ref="T97">SUMPRODUCT(('data PC'!$A$3:$A$1890='Tool paritaire comités'!$B$2)*('data PC'!$C$3:$C$1890='data PC'!$C$33)*('data PC'!$D$2:$T$2=E97)*('data PC'!$D$3:$T$1890))*100</f>
        <v>11.236082399771197</v>
      </c>
      <c r="V97" s="72"/>
    </row>
    <row r="98" spans="3:22" s="71" customFormat="1" ht="15" customHeight="1" x14ac:dyDescent="0.25">
      <c r="C98" s="135"/>
      <c r="D98" s="324"/>
      <c r="E98" s="239">
        <v>2016</v>
      </c>
      <c r="F98" s="236" cm="1">
        <f t="array" ref="F98">SUMPRODUCT(('data PC'!$A$3:$A$1890='Tool paritaire comités'!$B$2)*('data PC'!$C$3:$C$1890='data PC'!$C$3)*('data PC'!$D$2:$T$2=E98)*('data PC'!$D$3:$T$1890))</f>
        <v>42238</v>
      </c>
      <c r="G98" s="136">
        <f t="shared" ref="G98:G101" si="3">F98-F97</f>
        <v>-172</v>
      </c>
      <c r="H98" s="137">
        <f t="shared" ref="H98:H102" si="4">G98/$F97*100</f>
        <v>-0.40556472530063664</v>
      </c>
      <c r="I98" s="138">
        <f t="shared" ref="I98:I112" si="5">MAX(G98,0)</f>
        <v>0</v>
      </c>
      <c r="J98" s="137">
        <f t="shared" si="0"/>
        <v>0</v>
      </c>
      <c r="K98" s="139" cm="1">
        <f t="array" ref="K98">SUMPRODUCT(('data PC'!$A$3:$A$1890='Tool paritaire comités'!$B$2)*('data PC'!$C$3:$C$1890='data PC'!$C$34)*('data PC'!$D$2:$T$2=E98)*('data PC'!$D$3:$T$1890))</f>
        <v>6207.1138422704234</v>
      </c>
      <c r="L98" s="140">
        <f t="shared" ref="L98:L102" si="6">K98/$F97*100</f>
        <v>14.635967560175486</v>
      </c>
      <c r="M98" s="141">
        <f t="shared" si="1"/>
        <v>6207.1138422704234</v>
      </c>
      <c r="N98" s="142">
        <f t="shared" ref="N98:N102" si="7">M98/$F97*100</f>
        <v>14.635967560175486</v>
      </c>
      <c r="O98" s="72"/>
      <c r="P98" s="138" cm="1">
        <f t="array" ref="P98">SUMPRODUCT(('data PC'!$A$3:$A$1890='Tool paritaire comités'!$B$2)*('data PC'!$C$3:$C$1890='data PC'!$C$17)*('data PC'!$D$2:$T$2=E98)*('data PC'!$D$3:$T$1890))</f>
        <v>5823</v>
      </c>
      <c r="Q98" s="143">
        <f t="shared" si="2"/>
        <v>13.786164117619206</v>
      </c>
      <c r="R98" s="136" cm="1">
        <f t="array" ref="R98">SUMPRODUCT(('data PC'!$A$3:$A$1890='Tool paritaire comités'!$B$2)*('data PC'!$C$3:$C$1890='data PC'!$C$31)*('data PC'!$D$2:$T$2=E98)*('data PC'!$D$3:$T$1890))</f>
        <v>761.51334146349086</v>
      </c>
      <c r="S98" s="144">
        <f t="shared" ref="S98:S102" si="8">R98/$F97*100</f>
        <v>1.7955985415314568</v>
      </c>
      <c r="T98" s="145" cm="1">
        <f t="array" ref="T98">SUMPRODUCT(('data PC'!$A$3:$A$1890='Tool paritaire comités'!$B$2)*('data PC'!$C$3:$C$1890='data PC'!$C$33)*('data PC'!$D$2:$T$2=E98)*('data PC'!$D$3:$T$1890))*100</f>
        <v>11.937603878730227</v>
      </c>
      <c r="V98" s="72"/>
    </row>
    <row r="99" spans="3:22" s="71" customFormat="1" ht="15" customHeight="1" x14ac:dyDescent="0.25">
      <c r="C99" s="135"/>
      <c r="D99" s="324"/>
      <c r="E99" s="239">
        <v>2017</v>
      </c>
      <c r="F99" s="236" cm="1">
        <f t="array" ref="F99">SUMPRODUCT(('data PC'!$A$3:$A$1890='Tool paritaire comités'!$B$2)*('data PC'!$C$3:$C$1890='data PC'!$C$3)*('data PC'!$D$2:$T$2=E99)*('data PC'!$D$3:$T$1890))</f>
        <v>42748</v>
      </c>
      <c r="G99" s="136">
        <f t="shared" si="3"/>
        <v>510</v>
      </c>
      <c r="H99" s="137">
        <f t="shared" si="4"/>
        <v>1.2074435342582508</v>
      </c>
      <c r="I99" s="138">
        <f t="shared" si="5"/>
        <v>510</v>
      </c>
      <c r="J99" s="137">
        <f t="shared" si="0"/>
        <v>1.2074435342582508</v>
      </c>
      <c r="K99" s="139" cm="1">
        <f t="array" ref="K99">SUMPRODUCT(('data PC'!$A$3:$A$1890='Tool paritaire comités'!$B$2)*('data PC'!$C$3:$C$1890='data PC'!$C$34)*('data PC'!$D$2:$T$2=E99)*('data PC'!$D$3:$T$1890))</f>
        <v>6021.8114793342629</v>
      </c>
      <c r="L99" s="140">
        <f t="shared" si="6"/>
        <v>14.256857520086802</v>
      </c>
      <c r="M99" s="141">
        <f t="shared" si="1"/>
        <v>6531.8114793342629</v>
      </c>
      <c r="N99" s="142">
        <f t="shared" si="7"/>
        <v>15.46430105434505</v>
      </c>
      <c r="O99" s="72"/>
      <c r="P99" s="138" cm="1">
        <f t="array" ref="P99">SUMPRODUCT(('data PC'!$A$3:$A$1890='Tool paritaire comités'!$B$2)*('data PC'!$C$3:$C$1890='data PC'!$C$17)*('data PC'!$D$2:$T$2=E99)*('data PC'!$D$3:$T$1890))</f>
        <v>6472</v>
      </c>
      <c r="Q99" s="143">
        <f t="shared" si="2"/>
        <v>15.139889585477684</v>
      </c>
      <c r="R99" s="136" cm="1">
        <f t="array" ref="R99">SUMPRODUCT(('data PC'!$A$3:$A$1890='Tool paritaire comités'!$B$2)*('data PC'!$C$3:$C$1890='data PC'!$C$31)*('data PC'!$D$2:$T$2=E99)*('data PC'!$D$3:$T$1890))</f>
        <v>775.42869340002176</v>
      </c>
      <c r="S99" s="144">
        <f t="shared" si="8"/>
        <v>1.8358556120081959</v>
      </c>
      <c r="T99" s="145" cm="1">
        <f t="array" ref="T99">SUMPRODUCT(('data PC'!$A$3:$A$1890='Tool paritaire comités'!$B$2)*('data PC'!$C$3:$C$1890='data PC'!$C$33)*('data PC'!$D$2:$T$2=E99)*('data PC'!$D$3:$T$1890))*100</f>
        <v>12.877000485006029</v>
      </c>
      <c r="V99" s="72"/>
    </row>
    <row r="100" spans="3:22" s="71" customFormat="1" ht="15" customHeight="1" x14ac:dyDescent="0.25">
      <c r="C100" s="135"/>
      <c r="D100" s="324"/>
      <c r="E100" s="239">
        <v>2018</v>
      </c>
      <c r="F100" s="236" cm="1">
        <f t="array" ref="F100">SUMPRODUCT(('data PC'!$A$3:$A$1890='Tool paritaire comités'!$B$2)*('data PC'!$C$3:$C$1890='data PC'!$C$3)*('data PC'!$D$2:$T$2=E100)*('data PC'!$D$3:$T$1890))</f>
        <v>43690</v>
      </c>
      <c r="G100" s="136">
        <f t="shared" si="3"/>
        <v>942</v>
      </c>
      <c r="H100" s="137">
        <f t="shared" si="4"/>
        <v>2.2036118648825678</v>
      </c>
      <c r="I100" s="138">
        <f t="shared" si="5"/>
        <v>942</v>
      </c>
      <c r="J100" s="137">
        <f t="shared" si="0"/>
        <v>2.2036118648825678</v>
      </c>
      <c r="K100" s="139" cm="1">
        <f t="array" ref="K100">SUMPRODUCT(('data PC'!$A$3:$A$1890='Tool paritaire comités'!$B$2)*('data PC'!$C$3:$C$1890='data PC'!$C$34)*('data PC'!$D$2:$T$2=E100)*('data PC'!$D$3:$T$1890))</f>
        <v>5845.9018569676673</v>
      </c>
      <c r="L100" s="140">
        <f t="shared" si="6"/>
        <v>13.675264005257947</v>
      </c>
      <c r="M100" s="141">
        <f t="shared" si="1"/>
        <v>6787.9018569676673</v>
      </c>
      <c r="N100" s="142">
        <f t="shared" si="7"/>
        <v>15.878875870140515</v>
      </c>
      <c r="O100" s="72"/>
      <c r="P100" s="138" cm="1">
        <f t="array" ref="P100">SUMPRODUCT(('data PC'!$A$3:$A$1890='Tool paritaire comités'!$B$2)*('data PC'!$C$3:$C$1890='data PC'!$C$17)*('data PC'!$D$2:$T$2=E100)*('data PC'!$D$3:$T$1890))</f>
        <v>7108</v>
      </c>
      <c r="Q100" s="143">
        <f t="shared" si="2"/>
        <v>16.269169146257724</v>
      </c>
      <c r="R100" s="136" cm="1">
        <f t="array" ref="R100">SUMPRODUCT(('data PC'!$A$3:$A$1890='Tool paritaire comités'!$B$2)*('data PC'!$C$3:$C$1890='data PC'!$C$31)*('data PC'!$D$2:$T$2=E100)*('data PC'!$D$3:$T$1890))</f>
        <v>828.27034535900214</v>
      </c>
      <c r="S100" s="144">
        <f t="shared" si="8"/>
        <v>1.9375651383901051</v>
      </c>
      <c r="T100" s="145" cm="1">
        <f t="array" ref="T100">SUMPRODUCT(('data PC'!$A$3:$A$1890='Tool paritaire comités'!$B$2)*('data PC'!$C$3:$C$1890='data PC'!$C$33)*('data PC'!$D$2:$T$2=E100)*('data PC'!$D$3:$T$1890))*100</f>
        <v>14.168392929344096</v>
      </c>
      <c r="V100" s="72"/>
    </row>
    <row r="101" spans="3:22" s="71" customFormat="1" ht="15" customHeight="1" x14ac:dyDescent="0.25">
      <c r="C101" s="135"/>
      <c r="D101" s="324"/>
      <c r="E101" s="239">
        <v>2019</v>
      </c>
      <c r="F101" s="236" cm="1">
        <f t="array" ref="F101">SUMPRODUCT(('data PC'!$A$3:$A$1890='Tool paritaire comités'!$B$2)*('data PC'!$C$3:$C$1890='data PC'!$C$3)*('data PC'!$D$2:$T$2=E101)*('data PC'!$D$3:$T$1890))</f>
        <v>44230</v>
      </c>
      <c r="G101" s="136">
        <f t="shared" si="3"/>
        <v>540</v>
      </c>
      <c r="H101" s="137">
        <f t="shared" si="4"/>
        <v>1.2359807736324102</v>
      </c>
      <c r="I101" s="138">
        <f>MAX(G101,0)</f>
        <v>540</v>
      </c>
      <c r="J101" s="137">
        <f t="shared" si="0"/>
        <v>1.2359807736324102</v>
      </c>
      <c r="K101" s="139" cm="1">
        <f t="array" ref="K101">SUMPRODUCT(('data PC'!$A$3:$A$1890='Tool paritaire comités'!$B$2)*('data PC'!$C$3:$C$1890='data PC'!$C$34)*('data PC'!$D$2:$T$2=E101)*('data PC'!$D$3:$T$1890))</f>
        <v>6177.7164482694925</v>
      </c>
      <c r="L101" s="140">
        <f t="shared" si="6"/>
        <v>14.139886583358873</v>
      </c>
      <c r="M101" s="141">
        <f t="shared" si="1"/>
        <v>6717.7164482694925</v>
      </c>
      <c r="N101" s="142">
        <f t="shared" si="7"/>
        <v>15.375867356991286</v>
      </c>
      <c r="O101" s="72"/>
      <c r="P101" s="138" cm="1">
        <f t="array" ref="P101">SUMPRODUCT(('data PC'!$A$3:$A$1890='Tool paritaire comités'!$B$2)*('data PC'!$C$3:$C$1890='data PC'!$C$17)*('data PC'!$D$2:$T$2=E101)*('data PC'!$D$3:$T$1890))</f>
        <v>7848</v>
      </c>
      <c r="Q101" s="143">
        <f t="shared" si="2"/>
        <v>17.743612932398825</v>
      </c>
      <c r="R101" s="136" cm="1">
        <f t="array" ref="R101">SUMPRODUCT(('data PC'!$A$3:$A$1890='Tool paritaire comités'!$B$2)*('data PC'!$C$3:$C$1890='data PC'!$C$31)*('data PC'!$D$2:$T$2=E101)*('data PC'!$D$3:$T$1890))</f>
        <v>935.97814851388728</v>
      </c>
      <c r="S101" s="144">
        <f t="shared" si="8"/>
        <v>2.142316659450417</v>
      </c>
      <c r="T101" s="145" cm="1">
        <f t="array" ref="T101">SUMPRODUCT(('data PC'!$A$3:$A$1890='Tool paritaire comités'!$B$2)*('data PC'!$C$3:$C$1890='data PC'!$C$33)*('data PC'!$D$2:$T$2=E101)*('data PC'!$D$3:$T$1890))*100</f>
        <v>15.150875834970936</v>
      </c>
      <c r="V101" s="72"/>
    </row>
    <row r="102" spans="3:22" s="71" customFormat="1" ht="15" customHeight="1" x14ac:dyDescent="0.25">
      <c r="C102" s="135"/>
      <c r="D102" s="324"/>
      <c r="E102" s="239">
        <v>2020</v>
      </c>
      <c r="F102" s="236" cm="1">
        <f t="array" ref="F102">SUMPRODUCT(('data PC'!$A$3:$A$1890='Tool paritaire comités'!$B$2)*('data PC'!$C$3:$C$1890='data PC'!$C$3)*('data PC'!$D$2:$T$2=E102)*('data PC'!$D$3:$T$1890))</f>
        <v>45049</v>
      </c>
      <c r="G102" s="136">
        <f>F102-F101</f>
        <v>819</v>
      </c>
      <c r="H102" s="137">
        <f t="shared" si="4"/>
        <v>1.8516843771196021</v>
      </c>
      <c r="I102" s="138">
        <f t="shared" ref="I102" si="9">MAX(G102,0)</f>
        <v>819</v>
      </c>
      <c r="J102" s="137">
        <f t="shared" si="0"/>
        <v>1.8516843771196021</v>
      </c>
      <c r="K102" s="139" cm="1">
        <f t="array" ref="K102">SUMPRODUCT(('data PC'!$A$3:$A$1890='Tool paritaire comités'!$B$2)*('data PC'!$C$3:$C$1890='data PC'!$C$34)*('data PC'!$D$2:$T$2=E102)*('data PC'!$D$3:$T$1890))</f>
        <v>6128.2246994115721</v>
      </c>
      <c r="L102" s="140">
        <f t="shared" si="6"/>
        <v>13.855357674455284</v>
      </c>
      <c r="M102" s="141">
        <f t="shared" si="1"/>
        <v>6947.2246994115721</v>
      </c>
      <c r="N102" s="142">
        <f t="shared" si="7"/>
        <v>15.707042051574884</v>
      </c>
      <c r="O102" s="72"/>
      <c r="P102" s="138" cm="1">
        <f t="array" ref="P102">SUMPRODUCT(('data PC'!$A$3:$A$1890='Tool paritaire comités'!$B$2)*('data PC'!$C$3:$C$1890='data PC'!$C$17)*('data PC'!$D$2:$T$2=E102)*('data PC'!$D$3:$T$1890))</f>
        <v>8458</v>
      </c>
      <c r="Q102" s="143">
        <f t="shared" si="2"/>
        <v>18.775111545206329</v>
      </c>
      <c r="R102" s="136" cm="1">
        <f t="array" ref="R102">SUMPRODUCT(('data PC'!$A$3:$A$1890='Tool paritaire comités'!$B$2)*('data PC'!$C$3:$C$1890='data PC'!$C$31)*('data PC'!$D$2:$T$2=E102)*('data PC'!$D$3:$T$1890))</f>
        <v>1020.6059688883613</v>
      </c>
      <c r="S102" s="144">
        <f t="shared" si="8"/>
        <v>2.3074971035233127</v>
      </c>
      <c r="T102" s="145" cm="1">
        <f t="array" ref="T102">SUMPRODUCT(('data PC'!$A$3:$A$1890='Tool paritaire comités'!$B$2)*('data PC'!$C$3:$C$1890='data PC'!$C$33)*('data PC'!$D$2:$T$2=E102)*('data PC'!$D$3:$T$1890))*100</f>
        <v>16.654186472411155</v>
      </c>
      <c r="V102" s="72"/>
    </row>
    <row r="103" spans="3:22" s="71" customFormat="1" ht="15" customHeight="1" x14ac:dyDescent="0.25">
      <c r="D103" s="324"/>
      <c r="E103" s="240">
        <v>2021</v>
      </c>
      <c r="F103" s="236" cm="1">
        <f t="array" ref="F103">SUMPRODUCT(('data PC'!$A$3:$A$1890='Tool paritaire comités'!$B$2)*('data PC'!$C$3:$C$1890='data PC'!$C$3)*('data PC'!$D$2:$T$2=E103)*('data PC'!$D$3:$T$1890))</f>
        <v>45429</v>
      </c>
      <c r="G103" s="136">
        <f>F103-F102</f>
        <v>380</v>
      </c>
      <c r="H103" s="137">
        <f>G103/$F102*100</f>
        <v>0.84352593842260648</v>
      </c>
      <c r="I103" s="138">
        <f>MAX(G103,0)</f>
        <v>380</v>
      </c>
      <c r="J103" s="137">
        <f>I103/$F102*100</f>
        <v>0.84352593842260648</v>
      </c>
      <c r="K103" s="139" cm="1">
        <f t="array" ref="K103">SUMPRODUCT(('data PC'!$A$3:$A$1890='Tool paritaire comités'!$B$2)*('data PC'!$C$3:$C$1890='data PC'!$C$34)*('data PC'!$D$2:$T$2=E103)*('data PC'!$D$3:$T$1890))</f>
        <v>6489.1947793923437</v>
      </c>
      <c r="L103" s="140">
        <f>K103/$F102*100</f>
        <v>14.404747673405277</v>
      </c>
      <c r="M103" s="141">
        <f>I103+K103</f>
        <v>6869.1947793923437</v>
      </c>
      <c r="N103" s="142">
        <f>M103/$F102*100</f>
        <v>15.248273611827884</v>
      </c>
      <c r="O103" s="72"/>
      <c r="P103" s="138" cm="1">
        <f t="array" ref="P103">SUMPRODUCT(('data PC'!$A$3:$A$1890='Tool paritaire comités'!$B$2)*('data PC'!$C$3:$C$1890='data PC'!$C$17)*('data PC'!$D$2:$T$2=E103)*('data PC'!$D$3:$T$1890))</f>
        <v>8787</v>
      </c>
      <c r="Q103" s="143">
        <f>P103/$F103*100</f>
        <v>19.342270355940038</v>
      </c>
      <c r="R103" s="136" cm="1">
        <f t="array" ref="R103">SUMPRODUCT(('data PC'!$A$3:$A$1890='Tool paritaire comités'!$B$2)*('data PC'!$C$3:$C$1890='data PC'!$C$31)*('data PC'!$D$2:$T$2=E103)*('data PC'!$D$3:$T$1890))</f>
        <v>1164.0184661686344</v>
      </c>
      <c r="S103" s="144">
        <f>R103/$F102*100</f>
        <v>2.5838941289898432</v>
      </c>
      <c r="T103" s="145" cm="1">
        <f t="array" ref="T103">SUMPRODUCT(('data PC'!$A$3:$A$1890='Tool paritaire comités'!$B$2)*('data PC'!$C$3:$C$1890='data PC'!$C$33)*('data PC'!$D$2:$T$2=E103)*('data PC'!$D$3:$T$1890))*100</f>
        <v>17.937795146251329</v>
      </c>
      <c r="V103" s="72"/>
    </row>
    <row r="104" spans="3:22" s="71" customFormat="1" ht="15" customHeight="1" x14ac:dyDescent="0.25">
      <c r="D104" s="324"/>
      <c r="E104" s="240">
        <v>2022</v>
      </c>
      <c r="F104" s="236" cm="1">
        <f t="array" ref="F104">SUMPRODUCT(('data PC'!$A$3:$A$1890='Tool paritaire comités'!$B$2)*('data PC'!$C$3:$C$1890='data PC'!$C$3)*('data PC'!$D$2:$T$2=E104)*('data PC'!$D$3:$T$1890))</f>
        <v>46726</v>
      </c>
      <c r="G104" s="136">
        <f>F104-F103</f>
        <v>1297</v>
      </c>
      <c r="H104" s="137">
        <f t="shared" ref="H104" si="10">G104/$F103*100</f>
        <v>2.8550045125360453</v>
      </c>
      <c r="I104" s="138">
        <f t="shared" ref="I104" si="11">MAX(G104,0)</f>
        <v>1297</v>
      </c>
      <c r="J104" s="137">
        <f t="shared" ref="J104" si="12">I104/$F103*100</f>
        <v>2.8550045125360453</v>
      </c>
      <c r="K104" s="139" cm="1">
        <f t="array" ref="K104">SUMPRODUCT(('data PC'!$A$3:$A$1890='Tool paritaire comités'!$B$2)*('data PC'!$C$3:$C$1890='data PC'!$C$34)*('data PC'!$D$2:$T$2=E104)*('data PC'!$D$3:$T$1890))</f>
        <v>6115.1833204772092</v>
      </c>
      <c r="L104" s="140">
        <f t="shared" ref="L104" si="13">K104/$F103*100</f>
        <v>13.46096836927339</v>
      </c>
      <c r="M104" s="141">
        <f t="shared" ref="M104" si="14">I104+K104</f>
        <v>7412.1833204772092</v>
      </c>
      <c r="N104" s="142">
        <f t="shared" ref="N104" si="15">M104/$F103*100</f>
        <v>16.315972881809437</v>
      </c>
      <c r="O104" s="72"/>
      <c r="P104" s="138" cm="1">
        <f t="array" ref="P104">SUMPRODUCT(('data PC'!$A$3:$A$1890='Tool paritaire comités'!$B$2)*('data PC'!$C$3:$C$1890='data PC'!$C$17)*('data PC'!$D$2:$T$2=E104)*('data PC'!$D$3:$T$1890))</f>
        <v>9231</v>
      </c>
      <c r="Q104" s="143">
        <f t="shared" ref="Q104" si="16">P104/$F104*100</f>
        <v>19.755596455934597</v>
      </c>
      <c r="R104" s="136" cm="1">
        <f t="array" ref="R104">SUMPRODUCT(('data PC'!$A$3:$A$1890='Tool paritaire comités'!$B$2)*('data PC'!$C$3:$C$1890='data PC'!$C$31)*('data PC'!$D$2:$T$2=E104)*('data PC'!$D$3:$T$1890))</f>
        <v>1145.275094026581</v>
      </c>
      <c r="S104" s="144">
        <f t="shared" ref="S104" si="17">R104/$F103*100</f>
        <v>2.5210220212344119</v>
      </c>
      <c r="T104" s="145" cm="1">
        <f t="array" ref="T104">SUMPRODUCT(('data PC'!$A$3:$A$1890='Tool paritaire comités'!$B$2)*('data PC'!$C$3:$C$1890='data PC'!$C$33)*('data PC'!$D$2:$T$2=E104)*('data PC'!$D$3:$T$1890))*100</f>
        <v>18.728385299448512</v>
      </c>
      <c r="V104" s="72"/>
    </row>
    <row r="105" spans="3:22" s="71" customFormat="1" ht="15" customHeight="1" x14ac:dyDescent="0.25">
      <c r="D105" s="324"/>
      <c r="E105" s="240">
        <v>2023</v>
      </c>
      <c r="F105" s="236" cm="1">
        <f t="array" ref="F105">SUMPRODUCT(('data PC'!$A$3:$A$1890='Tool paritaire comités'!$B$2)*('data PC'!$C$3:$C$1890='data PC'!$C$3)*('data PC'!$D$2:$T$2=E105)*('data PC'!$D$3:$T$1890))</f>
        <v>46895</v>
      </c>
      <c r="G105" s="136">
        <f>F105-F104</f>
        <v>169</v>
      </c>
      <c r="H105" s="137">
        <f>G105/$F104*100</f>
        <v>0.36168300303899331</v>
      </c>
      <c r="I105" s="138">
        <f>MAX(G105,0)</f>
        <v>169</v>
      </c>
      <c r="J105" s="137">
        <f>I105/$F104*100</f>
        <v>0.36168300303899331</v>
      </c>
      <c r="K105" s="139" cm="1">
        <f t="array" ref="K105">SUMPRODUCT(('data PC'!$A$3:$A$1890='Tool paritaire comités'!$B$2)*('data PC'!$C$3:$C$1890='data PC'!$C$34)*('data PC'!$D$2:$T$2=E105)*('data PC'!$D$3:$T$1890))</f>
        <v>6929.638828909081</v>
      </c>
      <c r="L105" s="140">
        <f>K105/$F104*100</f>
        <v>14.830370305416857</v>
      </c>
      <c r="M105" s="141">
        <f>I105+K105</f>
        <v>7098.638828909081</v>
      </c>
      <c r="N105" s="142">
        <f>M105/$F104*100</f>
        <v>15.192053308455852</v>
      </c>
      <c r="O105" s="72"/>
      <c r="P105" s="138" cm="1">
        <f t="array" ref="P105">SUMPRODUCT(('data PC'!$A$3:$A$1890='Tool paritaire comités'!$B$2)*('data PC'!$C$3:$C$1890='data PC'!$C$17)*('data PC'!$D$2:$T$2=E105)*('data PC'!$D$3:$T$1890))</f>
        <v>9764</v>
      </c>
      <c r="Q105" s="143">
        <f>P105/$F105*100</f>
        <v>20.820983047233181</v>
      </c>
      <c r="R105" s="136" cm="1">
        <f t="array" ref="R105">SUMPRODUCT(('data PC'!$A$3:$A$1890='Tool paritaire comités'!$B$2)*('data PC'!$C$3:$C$1890='data PC'!$C$31)*('data PC'!$D$2:$T$2=E105)*('data PC'!$D$3:$T$1890))</f>
        <v>1346.5393093333175</v>
      </c>
      <c r="S105" s="144">
        <f>R105/$F104*100</f>
        <v>2.8817774030161312</v>
      </c>
      <c r="T105" s="145" cm="1">
        <f t="array" ref="T105">SUMPRODUCT(('data PC'!$A$3:$A$1890='Tool paritaire comités'!$B$2)*('data PC'!$C$3:$C$1890='data PC'!$C$33)*('data PC'!$D$2:$T$2=E105)*('data PC'!$D$3:$T$1890))*100</f>
        <v>19.431594381453507</v>
      </c>
      <c r="V105" s="72"/>
    </row>
    <row r="106" spans="3:22" s="71" customFormat="1" ht="15" customHeight="1" x14ac:dyDescent="0.25">
      <c r="D106" s="283"/>
      <c r="E106" s="240" t="s">
        <v>104</v>
      </c>
      <c r="F106" s="236" cm="1">
        <f t="array" ref="F106">SUMPRODUCT(('data PC'!$A$3:$A$1890='Tool paritaire comités'!$B$2)*('data PC'!$C$3:$C$1890='data PC'!$C$3)*('data PC'!$D$2:$T$2=E106)*('data PC'!$D$3:$T$1890))</f>
        <v>46723.338444598783</v>
      </c>
      <c r="G106" s="136">
        <f>F106-F105</f>
        <v>-171.6615554012169</v>
      </c>
      <c r="H106" s="137">
        <f>G106/$F105*100</f>
        <v>-0.36605513466513889</v>
      </c>
      <c r="I106" s="138">
        <f>MAX(G106,0)</f>
        <v>0</v>
      </c>
      <c r="J106" s="137">
        <f>I106/$F105*100</f>
        <v>0</v>
      </c>
      <c r="K106" s="139" cm="1">
        <f t="array" ref="K106">SUMPRODUCT(('data PC'!$A$3:$A$1890='Tool paritaire comités'!$B$2)*('data PC'!$C$3:$C$1890='data PC'!$C$34)*('data PC'!$D$2:$T$2=E106)*('data PC'!$D$3:$T$1890))</f>
        <v>7006.1926548024558</v>
      </c>
      <c r="L106" s="140">
        <f>K106/$F105*100</f>
        <v>14.94016985777259</v>
      </c>
      <c r="M106" s="141">
        <f>I106+K106</f>
        <v>7006.1926548024558</v>
      </c>
      <c r="N106" s="142">
        <f>M106/$F105*100</f>
        <v>14.94016985777259</v>
      </c>
      <c r="O106" s="72"/>
      <c r="P106" s="138" cm="1">
        <f t="array" ref="P106">SUMPRODUCT(('data PC'!$A$3:$A$1890='Tool paritaire comités'!$B$2)*('data PC'!$C$3:$C$1890='data PC'!$C$17)*('data PC'!$D$2:$T$2=E106)*('data PC'!$D$3:$T$1890))</f>
        <v>9916.443336986913</v>
      </c>
      <c r="Q106" s="143">
        <f>P106/$F106*100</f>
        <v>21.223747418530735</v>
      </c>
      <c r="R106" s="136" cm="1">
        <f t="array" ref="R106">SUMPRODUCT(('data PC'!$A$3:$A$1890='Tool paritaire comités'!$B$2)*('data PC'!$C$3:$C$1890='data PC'!$C$31)*('data PC'!$D$2:$T$2=E106)*('data PC'!$D$3:$T$1890))</f>
        <v>1496.5991513140029</v>
      </c>
      <c r="S106" s="144">
        <f>R106/$F105*100</f>
        <v>3.1913831993048363</v>
      </c>
      <c r="T106" s="145" cm="1">
        <f t="array" ref="T106">SUMPRODUCT(('data PC'!$A$3:$A$1890='Tool paritaire comités'!$B$2)*('data PC'!$C$3:$C$1890='data PC'!$C$33)*('data PC'!$D$2:$T$2=E106)*('data PC'!$D$3:$T$1890))*100</f>
        <v>20.850230549215024</v>
      </c>
      <c r="V106" s="72"/>
    </row>
    <row r="107" spans="3:22" s="71" customFormat="1" ht="15" customHeight="1" x14ac:dyDescent="0.25">
      <c r="C107" s="135"/>
      <c r="D107" s="321" t="s">
        <v>105</v>
      </c>
      <c r="E107" s="322"/>
      <c r="F107" s="237">
        <f>AVERAGE(F96:F106)</f>
        <v>44400.667131327158</v>
      </c>
      <c r="G107" s="146">
        <f>AVERAGE(G97:G106)</f>
        <v>445.43384445987829</v>
      </c>
      <c r="H107" s="147">
        <f>H108</f>
        <v>1.0064562488596556</v>
      </c>
      <c r="I107" s="148">
        <f t="shared" ref="I107:N107" si="18">AVERAGE(I97:I106)</f>
        <v>479.8</v>
      </c>
      <c r="J107" s="147">
        <f t="shared" si="18"/>
        <v>1.0892511803223321</v>
      </c>
      <c r="K107" s="146">
        <f t="shared" si="18"/>
        <v>6313.8114262274339</v>
      </c>
      <c r="L107" s="149">
        <f t="shared" si="18"/>
        <v>14.290809070238765</v>
      </c>
      <c r="M107" s="150">
        <f t="shared" si="18"/>
        <v>6793.6114262274332</v>
      </c>
      <c r="N107" s="151">
        <f t="shared" si="18"/>
        <v>15.380060250561096</v>
      </c>
      <c r="O107" s="144"/>
      <c r="P107" s="148">
        <f>AVERAGE(P96:P106)</f>
        <v>7620.1312124533551</v>
      </c>
      <c r="Q107" s="147">
        <f>AVERAGE(Q96:Q106)</f>
        <v>17.041065834317489</v>
      </c>
      <c r="R107" s="204">
        <f>AVERAGE(R97:R106)</f>
        <v>1017.2791081933568</v>
      </c>
      <c r="S107" s="147">
        <f>AVERAGE(S97:S106)</f>
        <v>2.2849569116791892</v>
      </c>
      <c r="T107" s="152">
        <f>AVERAGE(T97:T106)</f>
        <v>15.897214737660201</v>
      </c>
      <c r="V107" s="72"/>
    </row>
    <row r="108" spans="3:22" s="71" customFormat="1" ht="15" customHeight="1" x14ac:dyDescent="0.25">
      <c r="C108" s="135"/>
      <c r="D108" s="318"/>
      <c r="E108" s="153">
        <v>2025</v>
      </c>
      <c r="F108" s="154" cm="1">
        <f t="array" ref="F108">SUMPRODUCT(('data PC'!$A$3:$A$1890='Tool paritaire comités'!$B$2)*('data PC'!$C$3:$C$1890='data PC'!$C$3)*('data PC'!$D$2:$T$2=E108)*('data PC'!$D$3:$T$1890))</f>
        <v>47193.588404050293</v>
      </c>
      <c r="G108" s="155">
        <f>F108-F106</f>
        <v>470.24995945151022</v>
      </c>
      <c r="H108" s="156">
        <f>G108/F106*100</f>
        <v>1.0064562488596556</v>
      </c>
      <c r="I108" s="157">
        <f>MAX(G108,0)</f>
        <v>470.24995945151022</v>
      </c>
      <c r="J108" s="156">
        <f>I108/$F106*100</f>
        <v>1.0064562488596556</v>
      </c>
      <c r="K108" s="158" cm="1">
        <f t="array" ref="K108">SUMPRODUCT(('data PC'!$A$3:$A$1890='Tool paritaire comités'!$B$2)*('data PC'!$C$3:$C$1890='data PC'!$C$34)*('data PC'!$D$2:$T$2=E108)*('data PC'!$D$3:$T$1890))</f>
        <v>6831.6728134426721</v>
      </c>
      <c r="L108" s="107">
        <f>K108/$F106*100</f>
        <v>14.621542554248739</v>
      </c>
      <c r="M108" s="159">
        <f t="shared" ref="M108:M112" si="19">I108+K108</f>
        <v>7301.9227728941823</v>
      </c>
      <c r="N108" s="160">
        <f>M108/$F106*100</f>
        <v>15.627998803108396</v>
      </c>
      <c r="O108" s="72"/>
      <c r="P108" s="157" cm="1">
        <f t="array" ref="P108">SUMPRODUCT(('data PC'!$A$3:$A$1890='Tool paritaire comités'!$B$2)*('data PC'!$C$3:$C$1890='data PC'!$C$17)*('data PC'!$D$2:$T$2=E108)*('data PC'!$D$3:$T$1890))</f>
        <v>10171.628468178387</v>
      </c>
      <c r="Q108" s="161">
        <f>P108/$F108*100</f>
        <v>21.552988048065927</v>
      </c>
      <c r="R108" s="171" cm="1">
        <f t="array" ref="R108">SUMPRODUCT(('data PC'!$A$3:$A$1890='Tool paritaire comités'!$B$2)*('data PC'!$C$3:$C$1890='data PC'!$C$31)*('data PC'!$D$2:$T$2=E108)*('data PC'!$D$3:$T$1890))</f>
        <v>1500.2163676343821</v>
      </c>
      <c r="S108" s="161">
        <f>R108/$F106*100</f>
        <v>3.2108501181122406</v>
      </c>
      <c r="T108" s="162" cm="1">
        <f t="array" ref="T108">SUMPRODUCT(('data PC'!$A$3:$A$1890='Tool paritaire comités'!$B$2)*('data PC'!$C$3:$C$1890='data PC'!$C$33)*('data PC'!$D$2:$T$2=E108)*('data PC'!$D$3:$T$1890))*100</f>
        <v>21.959722144222258</v>
      </c>
    </row>
    <row r="109" spans="3:22" s="71" customFormat="1" ht="15" customHeight="1" x14ac:dyDescent="0.25">
      <c r="C109" s="135"/>
      <c r="D109" s="318"/>
      <c r="E109" s="153">
        <v>2026</v>
      </c>
      <c r="F109" s="154" cm="1">
        <f t="array" ref="F109">SUMPRODUCT(('data PC'!$A$3:$A$1890='Tool paritaire comités'!$B$2)*('data PC'!$C$3:$C$1890='data PC'!$C$3)*('data PC'!$D$2:$T$2=E109)*('data PC'!$D$3:$T$1890))</f>
        <v>47668.571223603947</v>
      </c>
      <c r="G109" s="155">
        <f t="shared" ref="G109:G112" si="20">F109-F108</f>
        <v>474.98281955365383</v>
      </c>
      <c r="H109" s="156">
        <f>G109/$F108*100</f>
        <v>1.0064562488596214</v>
      </c>
      <c r="I109" s="157">
        <f t="shared" si="5"/>
        <v>474.98281955365383</v>
      </c>
      <c r="J109" s="156">
        <f t="shared" ref="J109:J113" si="21">I109/$F108*100</f>
        <v>1.0064562488596214</v>
      </c>
      <c r="K109" s="158" cm="1">
        <f t="array" ref="K109">SUMPRODUCT(('data PC'!$A$3:$A$1890='Tool paritaire comités'!$B$2)*('data PC'!$C$3:$C$1890='data PC'!$C$34)*('data PC'!$D$2:$T$2=E109)*('data PC'!$D$3:$T$1890))</f>
        <v>6978.8777929611206</v>
      </c>
      <c r="L109" s="107">
        <f t="shared" ref="L109:L112" si="22">K109/$F108*100</f>
        <v>14.787766789867948</v>
      </c>
      <c r="M109" s="159">
        <f t="shared" si="19"/>
        <v>7453.8606125147744</v>
      </c>
      <c r="N109" s="160">
        <f t="shared" ref="N109:N113" si="23">M109/$F108*100</f>
        <v>15.794223038727569</v>
      </c>
      <c r="O109" s="72"/>
      <c r="P109" s="157" cm="1">
        <f t="array" ref="P109">SUMPRODUCT(('data PC'!$A$3:$A$1890='Tool paritaire comités'!$B$2)*('data PC'!$C$3:$C$1890='data PC'!$C$17)*('data PC'!$D$2:$T$2=E109)*('data PC'!$D$3:$T$1890))</f>
        <v>10344.087330502487</v>
      </c>
      <c r="Q109" s="161">
        <f t="shared" ref="Q109:Q112" si="24">P109/$F109*100</f>
        <v>21.700015471368747</v>
      </c>
      <c r="R109" s="171" cm="1">
        <f t="array" ref="R109">SUMPRODUCT(('data PC'!$A$3:$A$1890='Tool paritaire comités'!$B$2)*('data PC'!$C$3:$C$1890='data PC'!$C$31)*('data PC'!$D$2:$T$2=E109)*('data PC'!$D$3:$T$1890))</f>
        <v>1584.86407089875</v>
      </c>
      <c r="S109" s="161">
        <f t="shared" ref="S109:S112" si="25">R109/$F108*100</f>
        <v>3.3582190388445481</v>
      </c>
      <c r="T109" s="162" cm="1">
        <f t="array" ref="T109">SUMPRODUCT(('data PC'!$A$3:$A$1890='Tool paritaire comités'!$B$2)*('data PC'!$C$3:$C$1890='data PC'!$C$33)*('data PC'!$D$2:$T$2=E109)*('data PC'!$D$3:$T$1890))*100</f>
        <v>22.709440083579629</v>
      </c>
    </row>
    <row r="110" spans="3:22" s="71" customFormat="1" ht="15" customHeight="1" x14ac:dyDescent="0.25">
      <c r="C110" s="135"/>
      <c r="D110" s="318"/>
      <c r="E110" s="153">
        <v>2027</v>
      </c>
      <c r="F110" s="154" cm="1">
        <f t="array" ref="F110">SUMPRODUCT(('data PC'!$A$3:$A$1890='Tool paritaire comités'!$B$2)*('data PC'!$C$3:$C$1890='data PC'!$C$3)*('data PC'!$D$2:$T$2=E110)*('data PC'!$D$3:$T$1890))</f>
        <v>48148.334537426053</v>
      </c>
      <c r="G110" s="155">
        <f>F110-F109</f>
        <v>479.76331382210628</v>
      </c>
      <c r="H110" s="156">
        <f>G110/$F109*100</f>
        <v>1.006456248859716</v>
      </c>
      <c r="I110" s="157">
        <f>MAX(G110,0)</f>
        <v>479.76331382210628</v>
      </c>
      <c r="J110" s="156">
        <f t="shared" si="21"/>
        <v>1.006456248859716</v>
      </c>
      <c r="K110" s="158" cm="1">
        <f t="array" ref="K110">SUMPRODUCT(('data PC'!$A$3:$A$1890='Tool paritaire comités'!$B$2)*('data PC'!$C$3:$C$1890='data PC'!$C$34)*('data PC'!$D$2:$T$2=E110)*('data PC'!$D$3:$T$1890))</f>
        <v>7119.0641698998061</v>
      </c>
      <c r="L110" s="107">
        <f t="shared" si="22"/>
        <v>14.934502938016891</v>
      </c>
      <c r="M110" s="159">
        <f t="shared" si="19"/>
        <v>7598.8274837219124</v>
      </c>
      <c r="N110" s="160">
        <f t="shared" si="23"/>
        <v>15.940959186876608</v>
      </c>
      <c r="O110" s="72"/>
      <c r="P110" s="157" cm="1">
        <f t="array" ref="P110">SUMPRODUCT(('data PC'!$A$3:$A$1890='Tool paritaire comités'!$B$2)*('data PC'!$C$3:$C$1890='data PC'!$C$17)*('data PC'!$D$2:$T$2=E110)*('data PC'!$D$3:$T$1890))</f>
        <v>10495.926381352025</v>
      </c>
      <c r="Q110" s="161">
        <f t="shared" si="24"/>
        <v>21.799147327086597</v>
      </c>
      <c r="R110" s="171" cm="1">
        <f t="array" ref="R110">SUMPRODUCT(('data PC'!$A$3:$A$1890='Tool paritaire comités'!$B$2)*('data PC'!$C$3:$C$1890='data PC'!$C$31)*('data PC'!$D$2:$T$2=E110)*('data PC'!$D$3:$T$1890))</f>
        <v>1632.3870506174455</v>
      </c>
      <c r="S110" s="161">
        <f t="shared" si="25"/>
        <v>3.4244513915893076</v>
      </c>
      <c r="T110" s="162" cm="1">
        <f t="array" ref="T110">SUMPRODUCT(('data PC'!$A$3:$A$1890='Tool paritaire comités'!$B$2)*('data PC'!$C$3:$C$1890='data PC'!$C$33)*('data PC'!$D$2:$T$2=E110)*('data PC'!$D$3:$T$1890))*100</f>
        <v>22.92979823836059</v>
      </c>
    </row>
    <row r="111" spans="3:22" s="71" customFormat="1" ht="15" customHeight="1" x14ac:dyDescent="0.25">
      <c r="C111" s="135"/>
      <c r="D111" s="318"/>
      <c r="E111" s="153">
        <v>2028</v>
      </c>
      <c r="F111" s="154" cm="1">
        <f t="array" ref="F111">SUMPRODUCT(('data PC'!$A$3:$A$1890='Tool paritaire comités'!$B$2)*('data PC'!$C$3:$C$1890='data PC'!$C$3)*('data PC'!$D$2:$T$2=E111)*('data PC'!$D$3:$T$1890))</f>
        <v>48632.926459099843</v>
      </c>
      <c r="G111" s="155">
        <f t="shared" si="20"/>
        <v>484.59192167378933</v>
      </c>
      <c r="H111" s="156">
        <f>G111/$F110*100</f>
        <v>1.0064562488596827</v>
      </c>
      <c r="I111" s="157">
        <f t="shared" si="5"/>
        <v>484.59192167378933</v>
      </c>
      <c r="J111" s="156">
        <f t="shared" si="21"/>
        <v>1.0064562488596827</v>
      </c>
      <c r="K111" s="158" cm="1">
        <f t="array" ref="K111">SUMPRODUCT(('data PC'!$A$3:$A$1890='Tool paritaire comités'!$B$2)*('data PC'!$C$3:$C$1890='data PC'!$C$34)*('data PC'!$D$2:$T$2=E111)*('data PC'!$D$3:$T$1890))</f>
        <v>7239.5501452214685</v>
      </c>
      <c r="L111" s="107">
        <f t="shared" si="22"/>
        <v>15.035930556630392</v>
      </c>
      <c r="M111" s="159">
        <f t="shared" si="19"/>
        <v>7724.1420668952578</v>
      </c>
      <c r="N111" s="160">
        <f t="shared" si="23"/>
        <v>16.042386805490075</v>
      </c>
      <c r="O111" s="72"/>
      <c r="P111" s="157" cm="1">
        <f t="array" ref="P111">SUMPRODUCT(('data PC'!$A$3:$A$1890='Tool paritaire comités'!$B$2)*('data PC'!$C$3:$C$1890='data PC'!$C$17)*('data PC'!$D$2:$T$2=E111)*('data PC'!$D$3:$T$1890))</f>
        <v>10463.959693073002</v>
      </c>
      <c r="Q111" s="161">
        <f t="shared" si="24"/>
        <v>21.516204051329634</v>
      </c>
      <c r="R111" s="171" cm="1">
        <f t="array" ref="R111">SUMPRODUCT(('data PC'!$A$3:$A$1890='Tool paritaire comités'!$B$2)*('data PC'!$C$3:$C$1890='data PC'!$C$31)*('data PC'!$D$2:$T$2=E111)*('data PC'!$D$3:$T$1890))</f>
        <v>1663.5610121271629</v>
      </c>
      <c r="S111" s="161">
        <f t="shared" si="25"/>
        <v>3.4550748808020866</v>
      </c>
      <c r="T111" s="162" cm="1">
        <f t="array" ref="T111">SUMPRODUCT(('data PC'!$A$3:$A$1890='Tool paritaire comités'!$B$2)*('data PC'!$C$3:$C$1890='data PC'!$C$33)*('data PC'!$D$2:$T$2=E111)*('data PC'!$D$3:$T$1890))*100</f>
        <v>22.978789824740861</v>
      </c>
      <c r="V111" s="72"/>
    </row>
    <row r="112" spans="3:22" s="71" customFormat="1" ht="15" customHeight="1" x14ac:dyDescent="0.25">
      <c r="C112" s="135"/>
      <c r="D112" s="318"/>
      <c r="E112" s="153">
        <v>2029</v>
      </c>
      <c r="F112" s="154" cm="1">
        <f t="array" ref="F112">SUMPRODUCT(('data PC'!$A$3:$A$1890='Tool paritaire comités'!$B$2)*('data PC'!$C$3:$C$1890='data PC'!$C$3)*('data PC'!$D$2:$T$2=E112)*('data PC'!$D$3:$T$1890))</f>
        <v>49122.395586450773</v>
      </c>
      <c r="G112" s="155">
        <f t="shared" si="20"/>
        <v>489.46912735093065</v>
      </c>
      <c r="H112" s="156">
        <f t="shared" ref="H112:H113" si="26">G112/$F111*100</f>
        <v>1.0064562488596545</v>
      </c>
      <c r="I112" s="157">
        <f t="shared" si="5"/>
        <v>489.46912735093065</v>
      </c>
      <c r="J112" s="156">
        <f t="shared" si="21"/>
        <v>1.0064562488596545</v>
      </c>
      <c r="K112" s="158" cm="1">
        <f t="array" ref="K112">SUMPRODUCT(('data PC'!$A$3:$A$1890='Tool paritaire comités'!$B$2)*('data PC'!$C$3:$C$1890='data PC'!$C$34)*('data PC'!$D$2:$T$2=E112)*('data PC'!$D$3:$T$1890))</f>
        <v>7376.8325820465243</v>
      </c>
      <c r="L112" s="107">
        <f t="shared" si="22"/>
        <v>15.168391291958175</v>
      </c>
      <c r="M112" s="159">
        <f t="shared" si="19"/>
        <v>7866.3017093974549</v>
      </c>
      <c r="N112" s="160">
        <f t="shared" si="23"/>
        <v>16.174847540817829</v>
      </c>
      <c r="O112" s="72"/>
      <c r="P112" s="157" cm="1">
        <f t="array" ref="P112">SUMPRODUCT(('data PC'!$A$3:$A$1890='Tool paritaire comités'!$B$2)*('data PC'!$C$3:$C$1890='data PC'!$C$17)*('data PC'!$D$2:$T$2=E112)*('data PC'!$D$3:$T$1890))</f>
        <v>10407.999575588987</v>
      </c>
      <c r="Q112" s="161">
        <f t="shared" si="24"/>
        <v>21.187890882218664</v>
      </c>
      <c r="R112" s="171" cm="1">
        <f t="array" ref="R112">SUMPRODUCT(('data PC'!$A$3:$A$1890='Tool paritaire comités'!$B$2)*('data PC'!$C$3:$C$1890='data PC'!$C$31)*('data PC'!$D$2:$T$2=E112)*('data PC'!$D$3:$T$1890))</f>
        <v>1691.0817271897176</v>
      </c>
      <c r="S112" s="161">
        <f t="shared" si="25"/>
        <v>3.477236206650884</v>
      </c>
      <c r="T112" s="162" cm="1">
        <f t="array" ref="T112">SUMPRODUCT(('data PC'!$A$3:$A$1890='Tool paritaire comités'!$B$2)*('data PC'!$C$3:$C$1890='data PC'!$C$33)*('data PC'!$D$2:$T$2=E112)*('data PC'!$D$3:$T$1890))*100</f>
        <v>22.924225382387188</v>
      </c>
      <c r="V112" s="72"/>
    </row>
    <row r="113" spans="3:22" s="71" customFormat="1" ht="15" customHeight="1" x14ac:dyDescent="0.25">
      <c r="C113" s="135"/>
      <c r="D113" s="318"/>
      <c r="E113" s="153">
        <v>2030</v>
      </c>
      <c r="F113" s="154" cm="1">
        <f t="array" ref="F113">SUMPRODUCT(('data PC'!$A$3:$A$1890='Tool paritaire comités'!$B$2)*('data PC'!$C$3:$C$1890='data PC'!$C$3)*('data PC'!$D$2:$T$2=E113)*('data PC'!$D$3:$T$1890))</f>
        <v>49616.791006420171</v>
      </c>
      <c r="G113" s="155">
        <f>F113-F112</f>
        <v>494.39541996939806</v>
      </c>
      <c r="H113" s="156">
        <f t="shared" si="26"/>
        <v>1.0064562488596651</v>
      </c>
      <c r="I113" s="157">
        <f>MAX(G113,0)</f>
        <v>494.39541996939806</v>
      </c>
      <c r="J113" s="156">
        <f t="shared" si="21"/>
        <v>1.0064562488596651</v>
      </c>
      <c r="K113" s="158" cm="1">
        <f t="array" ref="K113">SUMPRODUCT(('data PC'!$A$3:$A$1890='Tool paritaire comités'!$B$2)*('data PC'!$C$3:$C$1890='data PC'!$C$34)*('data PC'!$D$2:$T$2=E113)*('data PC'!$D$3:$T$1890))</f>
        <v>7496.6604188527072</v>
      </c>
      <c r="L113" s="107">
        <f>K113/$F112*100</f>
        <v>15.261186530814225</v>
      </c>
      <c r="M113" s="159">
        <f>I113+K113</f>
        <v>7991.0558388221052</v>
      </c>
      <c r="N113" s="160">
        <f t="shared" si="23"/>
        <v>16.267642779673892</v>
      </c>
      <c r="O113" s="72"/>
      <c r="P113" s="157" cm="1">
        <f t="array" ref="P113">SUMPRODUCT(('data PC'!$A$3:$A$1890='Tool paritaire comités'!$B$2)*('data PC'!$C$3:$C$1890='data PC'!$C$17)*('data PC'!$D$2:$T$2=E113)*('data PC'!$D$3:$T$1890))</f>
        <v>10553.919982760399</v>
      </c>
      <c r="Q113" s="161">
        <f>P113/$F113*100</f>
        <v>21.270863690871852</v>
      </c>
      <c r="R113" s="171" cm="1">
        <f t="array" ref="R113">SUMPRODUCT(('data PC'!$A$3:$A$1890='Tool paritaire comités'!$B$2)*('data PC'!$C$3:$C$1890='data PC'!$C$31)*('data PC'!$D$2:$T$2=E113)*('data PC'!$D$3:$T$1890))</f>
        <v>1698.6560424728455</v>
      </c>
      <c r="S113" s="161">
        <f>R113/$F112*100</f>
        <v>3.4580073349300959</v>
      </c>
      <c r="T113" s="162" cm="1">
        <f t="array" ref="T113">SUMPRODUCT(('data PC'!$A$3:$A$1890='Tool paritaire comités'!$B$2)*('data PC'!$C$3:$C$1890='data PC'!$C$33)*('data PC'!$D$2:$T$2=E113)*('data PC'!$D$3:$T$1890))*100</f>
        <v>22.658836702820917</v>
      </c>
      <c r="V113" s="72"/>
    </row>
    <row r="114" spans="3:22" s="71" customFormat="1" ht="15" customHeight="1" x14ac:dyDescent="0.25">
      <c r="C114" s="135"/>
      <c r="D114" s="319" t="s">
        <v>106</v>
      </c>
      <c r="E114" s="320"/>
      <c r="F114" s="163">
        <f t="shared" ref="F114:N114" si="27">AVERAGE(F108:F113)</f>
        <v>48397.101202841848</v>
      </c>
      <c r="G114" s="164">
        <f t="shared" si="27"/>
        <v>482.24209363689806</v>
      </c>
      <c r="H114" s="165">
        <f t="shared" si="27"/>
        <v>1.006456248859666</v>
      </c>
      <c r="I114" s="164">
        <f t="shared" si="27"/>
        <v>482.24209363689806</v>
      </c>
      <c r="J114" s="165">
        <f t="shared" si="27"/>
        <v>1.006456248859666</v>
      </c>
      <c r="K114" s="166">
        <f t="shared" si="27"/>
        <v>7173.7763204040493</v>
      </c>
      <c r="L114" s="167">
        <f t="shared" si="27"/>
        <v>14.968220110256063</v>
      </c>
      <c r="M114" s="168">
        <f t="shared" si="27"/>
        <v>7656.0184140409474</v>
      </c>
      <c r="N114" s="169">
        <f t="shared" si="27"/>
        <v>15.974676359115728</v>
      </c>
      <c r="O114" s="106"/>
      <c r="P114" s="164">
        <f>AVERAGE(P108:P113)</f>
        <v>10406.253571909214</v>
      </c>
      <c r="Q114" s="165">
        <f>AVERAGE(Q108:Q113)</f>
        <v>21.504518245156905</v>
      </c>
      <c r="R114" s="164">
        <f>AVERAGE(R108:R113)</f>
        <v>1628.4610451567171</v>
      </c>
      <c r="S114" s="165">
        <f>AVERAGE(S108:S113)</f>
        <v>3.3973064951548602</v>
      </c>
      <c r="T114" s="170">
        <f>AVERAGE(T108:T113)</f>
        <v>22.693468729351906</v>
      </c>
      <c r="V114" s="72"/>
    </row>
    <row r="115" spans="3:22" s="71" customFormat="1" ht="15" customHeight="1" x14ac:dyDescent="0.25">
      <c r="D115" s="278" t="s">
        <v>107</v>
      </c>
      <c r="G115" s="184"/>
      <c r="I115" s="185">
        <f>MAX(I108:I113)</f>
        <v>494.39541996939806</v>
      </c>
      <c r="J115" s="185"/>
      <c r="K115" s="185">
        <f>MAX(K108:K113)</f>
        <v>7496.6604188527072</v>
      </c>
      <c r="L115" s="72"/>
      <c r="O115" s="72"/>
      <c r="R115" s="186"/>
      <c r="S115" s="187"/>
      <c r="T115" s="188"/>
      <c r="U115" s="183"/>
    </row>
    <row r="116" spans="3:22" x14ac:dyDescent="0.25">
      <c r="M116" s="281"/>
    </row>
  </sheetData>
  <sheetProtection algorithmName="SHA-512" hashValue="cB7GT2y3RC4MwS7/wN9aFCvasImIuJm98M164z1Ty24cSKgRJYlTq60ofW899cwEXrGyF9+uUXJ0sVs519kzmg==" saltValue="oiNdxpKvmoJ/MPwbqjmf2w==" spinCount="100000" sheet="1" objects="1" scenarios="1"/>
  <mergeCells count="23">
    <mergeCell ref="I92:J94"/>
    <mergeCell ref="B2:T2"/>
    <mergeCell ref="O3:T4"/>
    <mergeCell ref="R92:S94"/>
    <mergeCell ref="T92:T94"/>
    <mergeCell ref="C72:C73"/>
    <mergeCell ref="I90:N91"/>
    <mergeCell ref="P90:T91"/>
    <mergeCell ref="F92:F95"/>
    <mergeCell ref="G92:H94"/>
    <mergeCell ref="K92:L94"/>
    <mergeCell ref="P92:Q94"/>
    <mergeCell ref="D67:F67"/>
    <mergeCell ref="D108:D113"/>
    <mergeCell ref="D114:E114"/>
    <mergeCell ref="D107:E107"/>
    <mergeCell ref="D96:D105"/>
    <mergeCell ref="R6:T6"/>
    <mergeCell ref="R7:T7"/>
    <mergeCell ref="R8:T8"/>
    <mergeCell ref="R9:T9"/>
    <mergeCell ref="M92:N94"/>
    <mergeCell ref="R10:T10"/>
  </mergeCells>
  <hyperlinks>
    <hyperlink ref="R6" r:id="rId1" location="Tool!B8" display="Hoe evolueert totale aanwervingsbehoefte?" xr:uid="{00000000-0004-0000-0100-000000000000}"/>
    <hyperlink ref="R7" r:id="rId2" location="Tool!B26" xr:uid="{00000000-0004-0000-0100-000001000000}"/>
    <hyperlink ref="R8" r:id="rId3" location="Tool!B46" xr:uid="{00000000-0004-0000-0100-000002000000}"/>
    <hyperlink ref="R9" r:id="rId4" location="Tool!B69" xr:uid="{00000000-0004-0000-0100-000003000000}"/>
    <hyperlink ref="R10:T10" location="'Tool paritaire comités'!B88" display="Overzichtstabel " xr:uid="{00000000-0004-0000-0100-000004000000}"/>
    <hyperlink ref="R8:T8" location="'Tool paritaire comités'!B45" display="In welke mate vergrijst sector?" xr:uid="{00000000-0004-0000-0100-000005000000}"/>
    <hyperlink ref="R9:T9" location="'Tool paritaire comités'!B65" display="Hoe verhoudt sector zich tov andere sectoren?" xr:uid="{00000000-0004-0000-0100-000006000000}"/>
    <hyperlink ref="R7:T7" location="'Tool paritaire comités'!B26" display="Hoe is totale aanwervingsbehoefte opgebouwd?" xr:uid="{00000000-0004-0000-0100-000008000000}"/>
    <hyperlink ref="R6:T6" location="'Tool paritaire comités'!B8" display="Hoe evolueert jaarlijkse aanwervingsbehoefte?" xr:uid="{00000000-0004-0000-0100-000007000000}"/>
  </hyperlinks>
  <pageMargins left="0.70866141732283472" right="0.70866141732283472" top="0.74803149606299213" bottom="0.74803149606299213" header="0.31496062992125984" footer="0.31496062992125984"/>
  <pageSetup paperSize="9" scale="42" fitToWidth="0" orientation="portrait"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Benchmarks!$C$2:$F$2</xm:f>
          </x14:formula1>
          <xm:sqref>D67:F67</xm:sqref>
        </x14:dataValidation>
        <x14:dataValidation type="list" allowBlank="1" showInputMessage="1" showErrorMessage="1" xr:uid="{C157E7E9-8144-4F7F-A5DF-54E97BB62D31}">
          <x14:formula1>
            <xm:f>'data PC'!$AO$3:$AO$60</xm:f>
          </x14:formula1>
          <xm:sqref>B2:T2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3B27-6FEA-4EEB-BE3B-536D517364D6}">
  <dimension ref="A2:X126"/>
  <sheetViews>
    <sheetView showGridLines="0" zoomScale="90" zoomScaleNormal="90" workbookViewId="0">
      <selection activeCell="J93" sqref="J93"/>
    </sheetView>
  </sheetViews>
  <sheetFormatPr defaultColWidth="9.140625" defaultRowHeight="15" x14ac:dyDescent="0.25"/>
  <cols>
    <col min="1" max="20" width="9.5703125" style="71" customWidth="1"/>
    <col min="21" max="16384" width="9.140625" style="71"/>
  </cols>
  <sheetData>
    <row r="2" spans="1:24" ht="21" x14ac:dyDescent="0.35">
      <c r="A2" s="105"/>
      <c r="F2" s="368" t="s">
        <v>77</v>
      </c>
      <c r="G2" s="369"/>
      <c r="H2" s="369"/>
      <c r="I2" s="369"/>
      <c r="J2" s="369"/>
      <c r="K2" s="369"/>
      <c r="L2" s="369"/>
      <c r="M2" s="369"/>
      <c r="N2" s="369"/>
      <c r="O2" s="369"/>
      <c r="P2" s="370"/>
    </row>
    <row r="3" spans="1:24" x14ac:dyDescent="0.25">
      <c r="F3" s="305" t="s">
        <v>39</v>
      </c>
      <c r="G3" s="306"/>
      <c r="H3" s="306"/>
      <c r="I3" s="306"/>
      <c r="J3" s="306"/>
      <c r="K3" s="306"/>
      <c r="L3" s="306"/>
      <c r="M3" s="306"/>
      <c r="N3" s="306"/>
      <c r="O3" s="306"/>
      <c r="P3" s="307"/>
    </row>
    <row r="4" spans="1:24" x14ac:dyDescent="0.25">
      <c r="F4" s="305" t="s">
        <v>71</v>
      </c>
      <c r="G4" s="306"/>
      <c r="H4" s="306"/>
      <c r="I4" s="306"/>
      <c r="J4" s="306"/>
      <c r="K4" s="306"/>
      <c r="L4" s="306"/>
      <c r="M4" s="306"/>
      <c r="N4" s="306"/>
      <c r="O4" s="306"/>
      <c r="P4" s="307"/>
    </row>
    <row r="5" spans="1:24" x14ac:dyDescent="0.25">
      <c r="F5" s="305" t="s">
        <v>40</v>
      </c>
      <c r="G5" s="306"/>
      <c r="H5" s="306"/>
      <c r="I5" s="306"/>
      <c r="J5" s="306"/>
      <c r="K5" s="306"/>
      <c r="L5" s="306"/>
      <c r="M5" s="306"/>
      <c r="N5" s="306"/>
      <c r="O5" s="306"/>
      <c r="P5" s="307"/>
    </row>
    <row r="6" spans="1:24" x14ac:dyDescent="0.25">
      <c r="F6" s="305" t="s">
        <v>43</v>
      </c>
      <c r="G6" s="306"/>
      <c r="H6" s="306"/>
      <c r="I6" s="306"/>
      <c r="J6" s="306"/>
      <c r="K6" s="306"/>
      <c r="L6" s="306"/>
      <c r="M6" s="306"/>
      <c r="N6" s="306"/>
      <c r="O6" s="306"/>
      <c r="P6" s="307"/>
    </row>
    <row r="7" spans="1:24" x14ac:dyDescent="0.25">
      <c r="F7" s="305" t="s">
        <v>57</v>
      </c>
      <c r="G7" s="306"/>
      <c r="H7" s="306"/>
      <c r="I7" s="306"/>
      <c r="J7" s="306"/>
      <c r="K7" s="306"/>
      <c r="L7" s="306"/>
      <c r="M7" s="306"/>
      <c r="N7" s="306"/>
      <c r="O7" s="306"/>
      <c r="P7" s="307"/>
    </row>
    <row r="8" spans="1:24" x14ac:dyDescent="0.25">
      <c r="F8" s="305" t="s">
        <v>48</v>
      </c>
      <c r="G8" s="306"/>
      <c r="H8" s="306"/>
      <c r="I8" s="306"/>
      <c r="J8" s="306"/>
      <c r="K8" s="306"/>
      <c r="L8" s="306"/>
      <c r="M8" s="306"/>
      <c r="N8" s="306"/>
      <c r="O8" s="306"/>
      <c r="P8" s="307"/>
    </row>
    <row r="9" spans="1:24" x14ac:dyDescent="0.25">
      <c r="F9" s="305" t="s">
        <v>44</v>
      </c>
      <c r="G9" s="306"/>
      <c r="H9" s="306"/>
      <c r="I9" s="306"/>
      <c r="J9" s="306"/>
      <c r="K9" s="306"/>
      <c r="L9" s="306"/>
      <c r="M9" s="306"/>
      <c r="N9" s="306"/>
      <c r="O9" s="306"/>
      <c r="P9" s="307"/>
    </row>
    <row r="10" spans="1:24" x14ac:dyDescent="0.25">
      <c r="C10" s="105"/>
      <c r="D10" s="74"/>
      <c r="E10" s="74"/>
      <c r="F10" s="305" t="s">
        <v>41</v>
      </c>
      <c r="G10" s="306"/>
      <c r="H10" s="306"/>
      <c r="I10" s="306"/>
      <c r="J10" s="306"/>
      <c r="K10" s="306"/>
      <c r="L10" s="306"/>
      <c r="M10" s="306"/>
      <c r="N10" s="306"/>
      <c r="O10" s="306"/>
      <c r="P10" s="307"/>
    </row>
    <row r="11" spans="1:24" x14ac:dyDescent="0.25">
      <c r="C11" s="74"/>
      <c r="D11" s="74"/>
      <c r="E11" s="74"/>
      <c r="F11" s="305" t="s">
        <v>45</v>
      </c>
      <c r="G11" s="306"/>
      <c r="H11" s="306"/>
      <c r="I11" s="306"/>
      <c r="J11" s="306"/>
      <c r="K11" s="306"/>
      <c r="L11" s="306"/>
      <c r="M11" s="306"/>
      <c r="N11" s="306"/>
      <c r="O11" s="306"/>
      <c r="P11" s="307"/>
    </row>
    <row r="12" spans="1:24" s="227" customFormat="1" x14ac:dyDescent="0.25">
      <c r="F12" s="305" t="s">
        <v>42</v>
      </c>
      <c r="G12" s="306"/>
      <c r="H12" s="306"/>
      <c r="I12" s="306"/>
      <c r="J12" s="306"/>
      <c r="K12" s="306"/>
      <c r="L12" s="306"/>
      <c r="M12" s="306"/>
      <c r="N12" s="306"/>
      <c r="O12" s="306"/>
      <c r="P12" s="307"/>
    </row>
    <row r="13" spans="1:24" x14ac:dyDescent="0.25">
      <c r="C13" s="179"/>
      <c r="D13" s="74"/>
      <c r="E13" s="74"/>
      <c r="F13" s="305" t="s">
        <v>46</v>
      </c>
      <c r="G13" s="306"/>
      <c r="H13" s="306"/>
      <c r="I13" s="306"/>
      <c r="J13" s="306"/>
      <c r="K13" s="306"/>
      <c r="L13" s="306"/>
      <c r="M13" s="306"/>
      <c r="N13" s="306"/>
      <c r="O13" s="306"/>
      <c r="P13" s="307"/>
      <c r="X13"/>
    </row>
    <row r="14" spans="1:24" x14ac:dyDescent="0.25">
      <c r="C14" s="105"/>
      <c r="F14" s="305" t="s">
        <v>102</v>
      </c>
      <c r="G14" s="306"/>
      <c r="H14" s="306"/>
      <c r="I14" s="306"/>
      <c r="J14" s="306"/>
      <c r="K14" s="306"/>
      <c r="L14" s="306"/>
      <c r="M14" s="306"/>
      <c r="N14" s="306"/>
      <c r="O14" s="306"/>
      <c r="P14" s="307"/>
    </row>
    <row r="15" spans="1:24" x14ac:dyDescent="0.25">
      <c r="C15" s="228"/>
      <c r="F15" s="305" t="s">
        <v>47</v>
      </c>
      <c r="G15" s="306"/>
      <c r="H15" s="306"/>
      <c r="I15" s="306"/>
      <c r="J15" s="306"/>
      <c r="K15" s="306"/>
      <c r="L15" s="306"/>
      <c r="M15" s="306"/>
      <c r="N15" s="306"/>
      <c r="O15" s="306"/>
      <c r="P15" s="307"/>
    </row>
    <row r="16" spans="1:24" x14ac:dyDescent="0.25">
      <c r="C16" s="228"/>
      <c r="F16" s="271" t="s">
        <v>108</v>
      </c>
      <c r="G16" s="272"/>
      <c r="H16" s="272"/>
      <c r="I16" s="272"/>
      <c r="J16" s="272"/>
      <c r="K16" s="272"/>
      <c r="L16" s="272"/>
      <c r="M16" s="272"/>
      <c r="N16" s="272"/>
      <c r="O16" s="272"/>
      <c r="P16" s="273"/>
    </row>
    <row r="17" spans="1:24" x14ac:dyDescent="0.25">
      <c r="C17" s="179"/>
      <c r="F17" s="365" t="s">
        <v>49</v>
      </c>
      <c r="G17" s="366"/>
      <c r="H17" s="366"/>
      <c r="I17" s="366"/>
      <c r="J17" s="366"/>
      <c r="K17" s="366"/>
      <c r="L17" s="366"/>
      <c r="M17" s="366"/>
      <c r="N17" s="366"/>
      <c r="O17" s="366"/>
      <c r="P17" s="367"/>
    </row>
    <row r="18" spans="1:24" x14ac:dyDescent="0.25">
      <c r="C18" s="179"/>
    </row>
    <row r="19" spans="1:24" x14ac:dyDescent="0.25">
      <c r="C19" s="179"/>
    </row>
    <row r="20" spans="1:24" s="174" customFormat="1" x14ac:dyDescent="0.25">
      <c r="A20" s="174" t="s">
        <v>39</v>
      </c>
    </row>
    <row r="21" spans="1:24" s="174" customFormat="1" ht="15" customHeight="1" x14ac:dyDescent="0.25">
      <c r="A21" s="360" t="s">
        <v>237</v>
      </c>
      <c r="B21" s="360"/>
      <c r="C21" s="360"/>
      <c r="D21" s="360"/>
      <c r="E21" s="360"/>
      <c r="F21" s="360"/>
      <c r="G21" s="360"/>
      <c r="H21" s="360"/>
      <c r="I21" s="360"/>
      <c r="J21" s="360"/>
      <c r="K21" s="360"/>
      <c r="L21" s="360"/>
      <c r="M21" s="360"/>
      <c r="N21" s="360"/>
      <c r="O21" s="360"/>
      <c r="P21" s="360"/>
      <c r="Q21" s="360"/>
      <c r="R21" s="360"/>
      <c r="S21" s="360"/>
      <c r="T21" s="360"/>
      <c r="U21" s="229"/>
      <c r="V21" s="229"/>
      <c r="W21" s="229"/>
      <c r="X21" s="229"/>
    </row>
    <row r="22" spans="1:24" s="174" customFormat="1" x14ac:dyDescent="0.25">
      <c r="A22" s="360"/>
      <c r="B22" s="360"/>
      <c r="C22" s="360"/>
      <c r="D22" s="360"/>
      <c r="E22" s="360"/>
      <c r="F22" s="360"/>
      <c r="G22" s="360"/>
      <c r="H22" s="360"/>
      <c r="I22" s="360"/>
      <c r="J22" s="360"/>
      <c r="K22" s="360"/>
      <c r="L22" s="360"/>
      <c r="M22" s="360"/>
      <c r="N22" s="360"/>
      <c r="O22" s="360"/>
      <c r="P22" s="360"/>
      <c r="Q22" s="360"/>
      <c r="R22" s="360"/>
      <c r="S22" s="360"/>
      <c r="T22" s="360"/>
      <c r="U22" s="229"/>
      <c r="V22" s="229"/>
      <c r="W22" s="229"/>
      <c r="X22" s="229"/>
    </row>
    <row r="23" spans="1:24" s="174" customFormat="1" x14ac:dyDescent="0.25">
      <c r="A23" s="360"/>
      <c r="B23" s="360"/>
      <c r="C23" s="360"/>
      <c r="D23" s="360"/>
      <c r="E23" s="360"/>
      <c r="F23" s="360"/>
      <c r="G23" s="360"/>
      <c r="H23" s="360"/>
      <c r="I23" s="360"/>
      <c r="J23" s="360"/>
      <c r="K23" s="360"/>
      <c r="L23" s="360"/>
      <c r="M23" s="360"/>
      <c r="N23" s="360"/>
      <c r="O23" s="360"/>
      <c r="P23" s="360"/>
      <c r="Q23" s="360"/>
      <c r="R23" s="360"/>
      <c r="S23" s="360"/>
      <c r="T23" s="360"/>
      <c r="U23" s="229"/>
      <c r="V23" s="229"/>
      <c r="W23" s="229"/>
      <c r="X23" s="229"/>
    </row>
    <row r="24" spans="1:24" s="174" customFormat="1" x14ac:dyDescent="0.25">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X24" s="230"/>
    </row>
    <row r="25" spans="1:24" s="174" customFormat="1" x14ac:dyDescent="0.25">
      <c r="A25" s="174" t="s">
        <v>71</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row>
    <row r="26" spans="1:24" s="174" customFormat="1" ht="15" customHeight="1" x14ac:dyDescent="0.25">
      <c r="A26" s="363" t="s">
        <v>233</v>
      </c>
      <c r="B26" s="363"/>
      <c r="C26" s="363"/>
      <c r="D26" s="363"/>
      <c r="E26" s="363"/>
      <c r="F26" s="363"/>
      <c r="G26" s="363"/>
      <c r="H26" s="363"/>
      <c r="I26" s="363"/>
      <c r="J26" s="363"/>
      <c r="K26" s="363"/>
      <c r="L26" s="363"/>
      <c r="M26" s="363"/>
      <c r="N26" s="363"/>
      <c r="O26" s="363"/>
      <c r="P26" s="363"/>
      <c r="Q26" s="363"/>
      <c r="R26" s="363"/>
      <c r="S26" s="363"/>
      <c r="T26" s="363"/>
    </row>
    <row r="27" spans="1:24" s="174" customFormat="1" x14ac:dyDescent="0.25">
      <c r="A27" s="363"/>
      <c r="B27" s="363"/>
      <c r="C27" s="363"/>
      <c r="D27" s="363"/>
      <c r="E27" s="363"/>
      <c r="F27" s="363"/>
      <c r="G27" s="363"/>
      <c r="H27" s="363"/>
      <c r="I27" s="363"/>
      <c r="J27" s="363"/>
      <c r="K27" s="363"/>
      <c r="L27" s="363"/>
      <c r="M27" s="363"/>
      <c r="N27" s="363"/>
      <c r="O27" s="363"/>
      <c r="P27" s="363"/>
      <c r="Q27" s="363"/>
      <c r="R27" s="363"/>
      <c r="S27" s="363"/>
      <c r="T27" s="363"/>
    </row>
    <row r="28" spans="1:24" s="174" customFormat="1" ht="15" customHeight="1" x14ac:dyDescent="0.25">
      <c r="A28" s="360" t="s">
        <v>109</v>
      </c>
      <c r="B28" s="360"/>
      <c r="C28" s="360"/>
      <c r="D28" s="360"/>
      <c r="E28" s="360"/>
      <c r="F28" s="360"/>
      <c r="G28" s="360"/>
      <c r="H28" s="360"/>
      <c r="I28" s="360"/>
      <c r="J28" s="360"/>
      <c r="K28" s="360"/>
      <c r="L28" s="360"/>
      <c r="M28" s="360"/>
      <c r="N28" s="360"/>
      <c r="O28" s="360"/>
      <c r="P28" s="360"/>
      <c r="Q28" s="360"/>
      <c r="R28" s="360"/>
      <c r="S28" s="360"/>
      <c r="T28" s="360"/>
      <c r="U28" s="229"/>
      <c r="V28" s="229"/>
      <c r="W28" s="229"/>
      <c r="X28" s="229"/>
    </row>
    <row r="29" spans="1:24" s="174" customFormat="1" x14ac:dyDescent="0.25">
      <c r="A29" s="360"/>
      <c r="B29" s="360"/>
      <c r="C29" s="360"/>
      <c r="D29" s="360"/>
      <c r="E29" s="360"/>
      <c r="F29" s="360"/>
      <c r="G29" s="360"/>
      <c r="H29" s="360"/>
      <c r="I29" s="360"/>
      <c r="J29" s="360"/>
      <c r="K29" s="360"/>
      <c r="L29" s="360"/>
      <c r="M29" s="360"/>
      <c r="N29" s="360"/>
      <c r="O29" s="360"/>
      <c r="P29" s="360"/>
      <c r="Q29" s="360"/>
      <c r="R29" s="360"/>
      <c r="S29" s="360"/>
      <c r="T29" s="360"/>
      <c r="U29" s="229"/>
      <c r="V29" s="229"/>
      <c r="W29" s="229"/>
      <c r="X29" s="229"/>
    </row>
    <row r="30" spans="1:24" s="174" customFormat="1" x14ac:dyDescent="0.25">
      <c r="A30" s="360"/>
      <c r="B30" s="360"/>
      <c r="C30" s="360"/>
      <c r="D30" s="360"/>
      <c r="E30" s="360"/>
      <c r="F30" s="360"/>
      <c r="G30" s="360"/>
      <c r="H30" s="360"/>
      <c r="I30" s="360"/>
      <c r="J30" s="360"/>
      <c r="K30" s="360"/>
      <c r="L30" s="360"/>
      <c r="M30" s="360"/>
      <c r="N30" s="360"/>
      <c r="O30" s="360"/>
      <c r="P30" s="360"/>
      <c r="Q30" s="360"/>
      <c r="R30" s="360"/>
      <c r="S30" s="360"/>
      <c r="T30" s="360"/>
      <c r="U30" s="229"/>
      <c r="V30" s="229"/>
      <c r="W30" s="229"/>
      <c r="X30" s="229"/>
    </row>
    <row r="31" spans="1:24" s="174" customFormat="1" x14ac:dyDescent="0.25">
      <c r="A31" s="360"/>
      <c r="B31" s="360"/>
      <c r="C31" s="360"/>
      <c r="D31" s="360"/>
      <c r="E31" s="360"/>
      <c r="F31" s="360"/>
      <c r="G31" s="360"/>
      <c r="H31" s="360"/>
      <c r="I31" s="360"/>
      <c r="J31" s="360"/>
      <c r="K31" s="360"/>
      <c r="L31" s="360"/>
      <c r="M31" s="360"/>
      <c r="N31" s="360"/>
      <c r="O31" s="360"/>
      <c r="P31" s="360"/>
      <c r="Q31" s="360"/>
      <c r="R31" s="360"/>
      <c r="S31" s="360"/>
      <c r="T31" s="360"/>
      <c r="U31" s="229"/>
      <c r="V31" s="229"/>
      <c r="W31" s="229"/>
      <c r="X31" s="229"/>
    </row>
    <row r="32" spans="1:24" x14ac:dyDescent="0.25">
      <c r="A32" s="174" t="s">
        <v>40</v>
      </c>
    </row>
    <row r="33" spans="1:20" ht="15" customHeight="1" x14ac:dyDescent="0.25">
      <c r="A33" s="363" t="s">
        <v>234</v>
      </c>
      <c r="B33" s="363"/>
      <c r="C33" s="363"/>
      <c r="D33" s="363"/>
      <c r="E33" s="363"/>
      <c r="F33" s="363"/>
      <c r="G33" s="363"/>
      <c r="H33" s="363"/>
      <c r="I33" s="363"/>
      <c r="J33" s="363"/>
      <c r="K33" s="363"/>
      <c r="L33" s="363"/>
      <c r="M33" s="363"/>
      <c r="N33" s="363"/>
      <c r="O33" s="363"/>
      <c r="P33" s="363"/>
      <c r="Q33" s="363"/>
      <c r="R33" s="363"/>
      <c r="S33" s="363"/>
      <c r="T33" s="363"/>
    </row>
    <row r="34" spans="1:20" x14ac:dyDescent="0.25">
      <c r="A34" s="363"/>
      <c r="B34" s="363"/>
      <c r="C34" s="363"/>
      <c r="D34" s="363"/>
      <c r="E34" s="363"/>
      <c r="F34" s="363"/>
      <c r="G34" s="363"/>
      <c r="H34" s="363"/>
      <c r="I34" s="363"/>
      <c r="J34" s="363"/>
      <c r="K34" s="363"/>
      <c r="L34" s="363"/>
      <c r="M34" s="363"/>
      <c r="N34" s="363"/>
      <c r="O34" s="363"/>
      <c r="P34" s="363"/>
      <c r="Q34" s="363"/>
      <c r="R34" s="363"/>
      <c r="S34" s="363"/>
      <c r="T34" s="363"/>
    </row>
    <row r="35" spans="1:20" x14ac:dyDescent="0.25">
      <c r="A35" s="363"/>
      <c r="B35" s="363"/>
      <c r="C35" s="363"/>
      <c r="D35" s="363"/>
      <c r="E35" s="363"/>
      <c r="F35" s="363"/>
      <c r="G35" s="363"/>
      <c r="H35" s="363"/>
      <c r="I35" s="363"/>
      <c r="J35" s="363"/>
      <c r="K35" s="363"/>
      <c r="L35" s="363"/>
      <c r="M35" s="363"/>
      <c r="N35" s="363"/>
      <c r="O35" s="363"/>
      <c r="P35" s="363"/>
      <c r="Q35" s="363"/>
      <c r="R35" s="363"/>
      <c r="S35" s="363"/>
      <c r="T35" s="363"/>
    </row>
    <row r="36" spans="1:20" x14ac:dyDescent="0.25">
      <c r="A36" s="174"/>
    </row>
    <row r="37" spans="1:20" x14ac:dyDescent="0.25">
      <c r="A37" s="174" t="s">
        <v>43</v>
      </c>
    </row>
    <row r="38" spans="1:20" x14ac:dyDescent="0.25">
      <c r="A38" s="364" t="s">
        <v>73</v>
      </c>
      <c r="B38" s="364"/>
      <c r="C38" s="364"/>
      <c r="D38" s="364"/>
      <c r="E38" s="364"/>
      <c r="F38" s="364"/>
      <c r="G38" s="364"/>
      <c r="H38" s="364"/>
      <c r="I38" s="364"/>
      <c r="J38" s="364"/>
      <c r="K38" s="364"/>
      <c r="L38" s="364"/>
      <c r="M38" s="364"/>
      <c r="N38" s="364"/>
      <c r="O38" s="364"/>
      <c r="P38" s="364"/>
      <c r="Q38" s="364"/>
      <c r="R38" s="364"/>
      <c r="S38" s="364"/>
      <c r="T38" s="364"/>
    </row>
    <row r="39" spans="1:20" x14ac:dyDescent="0.25">
      <c r="A39" s="174"/>
    </row>
    <row r="40" spans="1:20" x14ac:dyDescent="0.25">
      <c r="A40" s="174" t="s">
        <v>57</v>
      </c>
    </row>
    <row r="41" spans="1:20" x14ac:dyDescent="0.25">
      <c r="A41" s="360" t="s">
        <v>99</v>
      </c>
      <c r="B41" s="360"/>
      <c r="C41" s="360"/>
      <c r="D41" s="360"/>
      <c r="E41" s="360"/>
      <c r="F41" s="360"/>
      <c r="G41" s="360"/>
      <c r="H41" s="360"/>
      <c r="I41" s="360"/>
      <c r="J41" s="360"/>
      <c r="K41" s="360"/>
      <c r="L41" s="360"/>
      <c r="M41" s="360"/>
      <c r="N41" s="360"/>
      <c r="O41" s="360"/>
      <c r="P41" s="360"/>
      <c r="Q41" s="360"/>
      <c r="R41" s="360"/>
      <c r="S41" s="360"/>
      <c r="T41" s="360"/>
    </row>
    <row r="42" spans="1:20" x14ac:dyDescent="0.25">
      <c r="A42" s="360"/>
      <c r="B42" s="360"/>
      <c r="C42" s="360"/>
      <c r="D42" s="360"/>
      <c r="E42" s="360"/>
      <c r="F42" s="360"/>
      <c r="G42" s="360"/>
      <c r="H42" s="360"/>
      <c r="I42" s="360"/>
      <c r="J42" s="360"/>
      <c r="K42" s="360"/>
      <c r="L42" s="360"/>
      <c r="M42" s="360"/>
      <c r="N42" s="360"/>
      <c r="O42" s="360"/>
      <c r="P42" s="360"/>
      <c r="Q42" s="360"/>
      <c r="R42" s="360"/>
      <c r="S42" s="360"/>
      <c r="T42" s="360"/>
    </row>
    <row r="44" spans="1:20" x14ac:dyDescent="0.25">
      <c r="A44" s="174" t="s">
        <v>48</v>
      </c>
    </row>
    <row r="45" spans="1:20" x14ac:dyDescent="0.25">
      <c r="A45" s="364" t="s">
        <v>72</v>
      </c>
      <c r="B45" s="364"/>
      <c r="C45" s="364"/>
      <c r="D45" s="364"/>
      <c r="E45" s="364"/>
      <c r="F45" s="364"/>
      <c r="G45" s="364"/>
      <c r="H45" s="364"/>
      <c r="I45" s="364"/>
      <c r="J45" s="364"/>
      <c r="K45" s="364"/>
      <c r="L45" s="364"/>
      <c r="M45" s="364"/>
      <c r="N45" s="364"/>
      <c r="O45" s="364"/>
      <c r="P45" s="364"/>
      <c r="Q45" s="364"/>
      <c r="R45" s="364"/>
      <c r="S45" s="364"/>
      <c r="T45" s="364"/>
    </row>
    <row r="47" spans="1:20" x14ac:dyDescent="0.25">
      <c r="A47" s="174" t="s">
        <v>44</v>
      </c>
    </row>
    <row r="48" spans="1:20" ht="15" customHeight="1" x14ac:dyDescent="0.25">
      <c r="A48" s="360" t="s">
        <v>235</v>
      </c>
      <c r="B48" s="360"/>
      <c r="C48" s="360"/>
      <c r="D48" s="360"/>
      <c r="E48" s="360"/>
      <c r="F48" s="360"/>
      <c r="G48" s="360"/>
      <c r="H48" s="360"/>
      <c r="I48" s="360"/>
      <c r="J48" s="360"/>
      <c r="K48" s="360"/>
      <c r="L48" s="360"/>
      <c r="M48" s="360"/>
      <c r="N48" s="360"/>
      <c r="O48" s="360"/>
      <c r="P48" s="360"/>
      <c r="Q48" s="360"/>
      <c r="R48" s="360"/>
      <c r="S48" s="360"/>
      <c r="T48" s="360"/>
    </row>
    <row r="49" spans="1:20" x14ac:dyDescent="0.25">
      <c r="A49" s="360"/>
      <c r="B49" s="360"/>
      <c r="C49" s="360"/>
      <c r="D49" s="360"/>
      <c r="E49" s="360"/>
      <c r="F49" s="360"/>
      <c r="G49" s="360"/>
      <c r="H49" s="360"/>
      <c r="I49" s="360"/>
      <c r="J49" s="360"/>
      <c r="K49" s="360"/>
      <c r="L49" s="360"/>
      <c r="M49" s="360"/>
      <c r="N49" s="360"/>
      <c r="O49" s="360"/>
      <c r="P49" s="360"/>
      <c r="Q49" s="360"/>
      <c r="R49" s="360"/>
      <c r="S49" s="360"/>
      <c r="T49" s="360"/>
    </row>
    <row r="50" spans="1:20" x14ac:dyDescent="0.25">
      <c r="A50" s="360"/>
      <c r="B50" s="360"/>
      <c r="C50" s="360"/>
      <c r="D50" s="360"/>
      <c r="E50" s="360"/>
      <c r="F50" s="360"/>
      <c r="G50" s="360"/>
      <c r="H50" s="360"/>
      <c r="I50" s="360"/>
      <c r="J50" s="360"/>
      <c r="K50" s="360"/>
      <c r="L50" s="360"/>
      <c r="M50" s="360"/>
      <c r="N50" s="360"/>
      <c r="O50" s="360"/>
      <c r="P50" s="360"/>
      <c r="Q50" s="360"/>
      <c r="R50" s="360"/>
      <c r="S50" s="360"/>
      <c r="T50" s="360"/>
    </row>
    <row r="51" spans="1:20" x14ac:dyDescent="0.25">
      <c r="A51" s="360"/>
      <c r="B51" s="360"/>
      <c r="C51" s="360"/>
      <c r="D51" s="360"/>
      <c r="E51" s="360"/>
      <c r="F51" s="360"/>
      <c r="G51" s="360"/>
      <c r="H51" s="360"/>
      <c r="I51" s="360"/>
      <c r="J51" s="360"/>
      <c r="K51" s="360"/>
      <c r="L51" s="360"/>
      <c r="M51" s="360"/>
      <c r="N51" s="360"/>
      <c r="O51" s="360"/>
      <c r="P51" s="360"/>
      <c r="Q51" s="360"/>
      <c r="R51" s="360"/>
      <c r="S51" s="360"/>
      <c r="T51" s="360"/>
    </row>
    <row r="52" spans="1:20" x14ac:dyDescent="0.25">
      <c r="A52" s="360"/>
      <c r="B52" s="360"/>
      <c r="C52" s="360"/>
      <c r="D52" s="360"/>
      <c r="E52" s="360"/>
      <c r="F52" s="360"/>
      <c r="G52" s="360"/>
      <c r="H52" s="360"/>
      <c r="I52" s="360"/>
      <c r="J52" s="360"/>
      <c r="K52" s="360"/>
      <c r="L52" s="360"/>
      <c r="M52" s="360"/>
      <c r="N52" s="360"/>
      <c r="O52" s="360"/>
      <c r="P52" s="360"/>
      <c r="Q52" s="360"/>
      <c r="R52" s="360"/>
      <c r="S52" s="360"/>
      <c r="T52" s="360"/>
    </row>
    <row r="53" spans="1:20" x14ac:dyDescent="0.25">
      <c r="A53" s="174"/>
    </row>
    <row r="54" spans="1:20" x14ac:dyDescent="0.25">
      <c r="A54" s="174" t="s">
        <v>41</v>
      </c>
    </row>
    <row r="55" spans="1:20" x14ac:dyDescent="0.25">
      <c r="A55" s="360" t="s">
        <v>100</v>
      </c>
      <c r="B55" s="360"/>
      <c r="C55" s="360"/>
      <c r="D55" s="360"/>
      <c r="E55" s="360"/>
      <c r="F55" s="360"/>
      <c r="G55" s="360"/>
      <c r="H55" s="360"/>
      <c r="I55" s="360"/>
      <c r="J55" s="360"/>
      <c r="K55" s="360"/>
      <c r="L55" s="360"/>
      <c r="M55" s="360"/>
      <c r="N55" s="360"/>
      <c r="O55" s="360"/>
      <c r="P55" s="360"/>
      <c r="Q55" s="360"/>
      <c r="R55" s="360"/>
      <c r="S55" s="360"/>
      <c r="T55" s="360"/>
    </row>
    <row r="56" spans="1:20" x14ac:dyDescent="0.25">
      <c r="A56" s="360"/>
      <c r="B56" s="360"/>
      <c r="C56" s="360"/>
      <c r="D56" s="360"/>
      <c r="E56" s="360"/>
      <c r="F56" s="360"/>
      <c r="G56" s="360"/>
      <c r="H56" s="360"/>
      <c r="I56" s="360"/>
      <c r="J56" s="360"/>
      <c r="K56" s="360"/>
      <c r="L56" s="360"/>
      <c r="M56" s="360"/>
      <c r="N56" s="360"/>
      <c r="O56" s="360"/>
      <c r="P56" s="360"/>
      <c r="Q56" s="360"/>
      <c r="R56" s="360"/>
      <c r="S56" s="360"/>
      <c r="T56" s="360"/>
    </row>
    <row r="57" spans="1:20" x14ac:dyDescent="0.25">
      <c r="A57" s="174"/>
    </row>
    <row r="58" spans="1:20" x14ac:dyDescent="0.25">
      <c r="A58" s="174" t="s">
        <v>45</v>
      </c>
      <c r="G58" s="174"/>
    </row>
    <row r="59" spans="1:20" ht="15" customHeight="1" x14ac:dyDescent="0.25">
      <c r="A59" s="360" t="s">
        <v>74</v>
      </c>
      <c r="B59" s="360"/>
      <c r="C59" s="360"/>
      <c r="D59" s="360"/>
      <c r="E59" s="360"/>
      <c r="F59" s="360"/>
      <c r="G59" s="360"/>
      <c r="H59" s="360"/>
      <c r="I59" s="360"/>
      <c r="J59" s="360"/>
      <c r="K59" s="360"/>
      <c r="L59" s="360"/>
      <c r="M59" s="360"/>
      <c r="N59" s="360"/>
      <c r="O59" s="360"/>
      <c r="P59" s="360"/>
      <c r="Q59" s="360"/>
      <c r="R59" s="360"/>
      <c r="S59" s="360"/>
      <c r="T59" s="360"/>
    </row>
    <row r="60" spans="1:20" x14ac:dyDescent="0.25">
      <c r="A60" s="360"/>
      <c r="B60" s="360"/>
      <c r="C60" s="360"/>
      <c r="D60" s="360"/>
      <c r="E60" s="360"/>
      <c r="F60" s="360"/>
      <c r="G60" s="360"/>
      <c r="H60" s="360"/>
      <c r="I60" s="360"/>
      <c r="J60" s="360"/>
      <c r="K60" s="360"/>
      <c r="L60" s="360"/>
      <c r="M60" s="360"/>
      <c r="N60" s="360"/>
      <c r="O60" s="360"/>
      <c r="P60" s="360"/>
      <c r="Q60" s="360"/>
      <c r="R60" s="360"/>
      <c r="S60" s="360"/>
      <c r="T60" s="360"/>
    </row>
    <row r="61" spans="1:20" x14ac:dyDescent="0.25">
      <c r="A61" s="360"/>
      <c r="B61" s="360"/>
      <c r="C61" s="360"/>
      <c r="D61" s="360"/>
      <c r="E61" s="360"/>
      <c r="F61" s="360"/>
      <c r="G61" s="360"/>
      <c r="H61" s="360"/>
      <c r="I61" s="360"/>
      <c r="J61" s="360"/>
      <c r="K61" s="360"/>
      <c r="L61" s="360"/>
      <c r="M61" s="360"/>
      <c r="N61" s="360"/>
      <c r="O61" s="360"/>
      <c r="P61" s="360"/>
      <c r="Q61" s="360"/>
      <c r="R61" s="360"/>
      <c r="S61" s="360"/>
      <c r="T61" s="360"/>
    </row>
    <row r="62" spans="1:20" x14ac:dyDescent="0.25">
      <c r="A62" s="174"/>
    </row>
    <row r="63" spans="1:20" x14ac:dyDescent="0.25">
      <c r="A63" s="174" t="s">
        <v>42</v>
      </c>
    </row>
    <row r="64" spans="1:20" x14ac:dyDescent="0.25">
      <c r="A64" s="360" t="s">
        <v>236</v>
      </c>
      <c r="B64" s="360"/>
      <c r="C64" s="360"/>
      <c r="D64" s="360"/>
      <c r="E64" s="360"/>
      <c r="F64" s="360"/>
      <c r="G64" s="360"/>
      <c r="H64" s="360"/>
      <c r="I64" s="360"/>
      <c r="J64" s="360"/>
      <c r="K64" s="360"/>
      <c r="L64" s="360"/>
      <c r="M64" s="360"/>
      <c r="N64" s="360"/>
      <c r="O64" s="360"/>
      <c r="P64" s="360"/>
      <c r="Q64" s="360"/>
      <c r="R64" s="360"/>
      <c r="S64" s="360"/>
      <c r="T64" s="360"/>
    </row>
    <row r="65" spans="1:21" x14ac:dyDescent="0.25">
      <c r="A65" s="360"/>
      <c r="B65" s="360"/>
      <c r="C65" s="360"/>
      <c r="D65" s="360"/>
      <c r="E65" s="360"/>
      <c r="F65" s="360"/>
      <c r="G65" s="360"/>
      <c r="H65" s="360"/>
      <c r="I65" s="360"/>
      <c r="J65" s="360"/>
      <c r="K65" s="360"/>
      <c r="L65" s="360"/>
      <c r="M65" s="360"/>
      <c r="N65" s="360"/>
      <c r="O65" s="360"/>
      <c r="P65" s="360"/>
      <c r="Q65" s="360"/>
      <c r="R65" s="360"/>
      <c r="S65" s="360"/>
      <c r="T65" s="360"/>
    </row>
    <row r="66" spans="1:21" x14ac:dyDescent="0.25">
      <c r="A66" s="174"/>
    </row>
    <row r="67" spans="1:21" x14ac:dyDescent="0.25">
      <c r="A67" s="174" t="s">
        <v>46</v>
      </c>
    </row>
    <row r="68" spans="1:21" x14ac:dyDescent="0.25">
      <c r="A68" s="360" t="s">
        <v>75</v>
      </c>
      <c r="B68" s="360"/>
      <c r="C68" s="360"/>
      <c r="D68" s="360"/>
      <c r="E68" s="360"/>
      <c r="F68" s="360"/>
      <c r="G68" s="360"/>
      <c r="H68" s="360"/>
      <c r="I68" s="360"/>
      <c r="J68" s="360"/>
      <c r="K68" s="360"/>
      <c r="L68" s="360"/>
      <c r="M68" s="360"/>
      <c r="N68" s="360"/>
      <c r="O68" s="360"/>
      <c r="P68" s="360"/>
      <c r="Q68" s="360"/>
      <c r="R68" s="360"/>
      <c r="S68" s="360"/>
      <c r="T68" s="360"/>
    </row>
    <row r="69" spans="1:21" x14ac:dyDescent="0.25">
      <c r="A69" s="360"/>
      <c r="B69" s="360"/>
      <c r="C69" s="360"/>
      <c r="D69" s="360"/>
      <c r="E69" s="360"/>
      <c r="F69" s="360"/>
      <c r="G69" s="360"/>
      <c r="H69" s="360"/>
      <c r="I69" s="360"/>
      <c r="J69" s="360"/>
      <c r="K69" s="360"/>
      <c r="L69" s="360"/>
      <c r="M69" s="360"/>
      <c r="N69" s="360"/>
      <c r="O69" s="360"/>
      <c r="P69" s="360"/>
      <c r="Q69" s="360"/>
      <c r="R69" s="360"/>
      <c r="S69" s="360"/>
      <c r="T69" s="360"/>
    </row>
    <row r="70" spans="1:21" x14ac:dyDescent="0.25">
      <c r="A70" s="174"/>
    </row>
    <row r="71" spans="1:21" x14ac:dyDescent="0.25">
      <c r="A71" s="174" t="s">
        <v>101</v>
      </c>
    </row>
    <row r="72" spans="1:21" ht="15" customHeight="1" x14ac:dyDescent="0.25">
      <c r="A72" s="363" t="s">
        <v>110</v>
      </c>
      <c r="B72" s="363"/>
      <c r="C72" s="363"/>
      <c r="D72" s="363"/>
      <c r="E72" s="363"/>
      <c r="F72" s="363"/>
      <c r="G72" s="363"/>
      <c r="H72" s="363"/>
      <c r="I72" s="363"/>
      <c r="J72" s="363"/>
      <c r="K72" s="363"/>
      <c r="L72" s="363"/>
      <c r="M72" s="363"/>
      <c r="N72" s="363"/>
      <c r="O72" s="363"/>
      <c r="P72" s="363"/>
      <c r="Q72" s="363"/>
      <c r="R72" s="363"/>
      <c r="S72" s="363"/>
      <c r="T72" s="363"/>
      <c r="U72" s="231"/>
    </row>
    <row r="73" spans="1:21" x14ac:dyDescent="0.25">
      <c r="A73" s="363"/>
      <c r="B73" s="363"/>
      <c r="C73" s="363"/>
      <c r="D73" s="363"/>
      <c r="E73" s="363"/>
      <c r="F73" s="363"/>
      <c r="G73" s="363"/>
      <c r="H73" s="363"/>
      <c r="I73" s="363"/>
      <c r="J73" s="363"/>
      <c r="K73" s="363"/>
      <c r="L73" s="363"/>
      <c r="M73" s="363"/>
      <c r="N73" s="363"/>
      <c r="O73" s="363"/>
      <c r="P73" s="363"/>
      <c r="Q73" s="363"/>
      <c r="R73" s="363"/>
      <c r="S73" s="363"/>
      <c r="T73" s="363"/>
      <c r="U73" s="231"/>
    </row>
    <row r="74" spans="1:21" x14ac:dyDescent="0.25">
      <c r="A74" s="363"/>
      <c r="B74" s="363"/>
      <c r="C74" s="363"/>
      <c r="D74" s="363"/>
      <c r="E74" s="363"/>
      <c r="F74" s="363"/>
      <c r="G74" s="363"/>
      <c r="H74" s="363"/>
      <c r="I74" s="363"/>
      <c r="J74" s="363"/>
      <c r="K74" s="363"/>
      <c r="L74" s="363"/>
      <c r="M74" s="363"/>
      <c r="N74" s="363"/>
      <c r="O74" s="363"/>
      <c r="P74" s="363"/>
      <c r="Q74" s="363"/>
      <c r="R74" s="363"/>
      <c r="S74" s="363"/>
      <c r="T74" s="363"/>
      <c r="U74" s="231"/>
    </row>
    <row r="76" spans="1:21" x14ac:dyDescent="0.25">
      <c r="A76" s="174" t="s">
        <v>47</v>
      </c>
    </row>
    <row r="77" spans="1:21" x14ac:dyDescent="0.25">
      <c r="A77" s="361" t="s">
        <v>76</v>
      </c>
      <c r="B77" s="361"/>
      <c r="C77" s="361"/>
      <c r="D77" s="361"/>
      <c r="E77" s="361"/>
      <c r="F77" s="361"/>
      <c r="G77" s="361"/>
      <c r="H77" s="361"/>
      <c r="I77" s="361"/>
      <c r="J77" s="361"/>
      <c r="K77" s="361"/>
      <c r="L77" s="361"/>
      <c r="M77" s="361"/>
      <c r="N77" s="361"/>
      <c r="O77" s="361"/>
      <c r="P77" s="361"/>
      <c r="Q77" s="361"/>
      <c r="R77" s="361"/>
      <c r="S77" s="361"/>
      <c r="T77" s="361"/>
    </row>
    <row r="78" spans="1:21" x14ac:dyDescent="0.25">
      <c r="A78" s="361"/>
      <c r="B78" s="361"/>
      <c r="C78" s="361"/>
      <c r="D78" s="361"/>
      <c r="E78" s="361"/>
      <c r="F78" s="361"/>
      <c r="G78" s="361"/>
      <c r="H78" s="361"/>
      <c r="I78" s="361"/>
      <c r="J78" s="361"/>
      <c r="K78" s="361"/>
      <c r="L78" s="361"/>
      <c r="M78" s="361"/>
      <c r="N78" s="361"/>
      <c r="O78" s="361"/>
      <c r="P78" s="361"/>
      <c r="Q78" s="361"/>
      <c r="R78" s="361"/>
      <c r="S78" s="361"/>
      <c r="T78" s="361"/>
    </row>
    <row r="79" spans="1:21" x14ac:dyDescent="0.25">
      <c r="A79" s="174"/>
      <c r="D79" s="232"/>
    </row>
    <row r="80" spans="1:21" x14ac:dyDescent="0.25">
      <c r="A80" s="174" t="s">
        <v>108</v>
      </c>
      <c r="D80" s="232"/>
    </row>
    <row r="81" spans="1:20" ht="15" customHeight="1" x14ac:dyDescent="0.25">
      <c r="A81" s="363" t="s">
        <v>111</v>
      </c>
      <c r="B81" s="363"/>
      <c r="C81" s="363"/>
      <c r="D81" s="363"/>
      <c r="E81" s="363"/>
      <c r="F81" s="363"/>
      <c r="G81" s="363"/>
      <c r="H81" s="363"/>
      <c r="I81" s="363"/>
      <c r="J81" s="363"/>
      <c r="K81" s="363"/>
      <c r="L81" s="363"/>
      <c r="M81" s="363"/>
      <c r="N81" s="363"/>
      <c r="O81" s="363"/>
      <c r="P81" s="363"/>
      <c r="Q81" s="363"/>
      <c r="R81" s="363"/>
      <c r="S81" s="363"/>
      <c r="T81" s="363"/>
    </row>
    <row r="82" spans="1:20" x14ac:dyDescent="0.25">
      <c r="A82" s="363"/>
      <c r="B82" s="363"/>
      <c r="C82" s="363"/>
      <c r="D82" s="363"/>
      <c r="E82" s="363"/>
      <c r="F82" s="363"/>
      <c r="G82" s="363"/>
      <c r="H82" s="363"/>
      <c r="I82" s="363"/>
      <c r="J82" s="363"/>
      <c r="K82" s="363"/>
      <c r="L82" s="363"/>
      <c r="M82" s="363"/>
      <c r="N82" s="363"/>
      <c r="O82" s="363"/>
      <c r="P82" s="363"/>
      <c r="Q82" s="363"/>
      <c r="R82" s="363"/>
      <c r="S82" s="363"/>
      <c r="T82" s="363"/>
    </row>
    <row r="83" spans="1:20" x14ac:dyDescent="0.25">
      <c r="A83" s="363"/>
      <c r="B83" s="363"/>
      <c r="C83" s="363"/>
      <c r="D83" s="363"/>
      <c r="E83" s="363"/>
      <c r="F83" s="363"/>
      <c r="G83" s="363"/>
      <c r="H83" s="363"/>
      <c r="I83" s="363"/>
      <c r="J83" s="363"/>
      <c r="K83" s="363"/>
      <c r="L83" s="363"/>
      <c r="M83" s="363"/>
      <c r="N83" s="363"/>
      <c r="O83" s="363"/>
      <c r="P83" s="363"/>
      <c r="Q83" s="363"/>
      <c r="R83" s="363"/>
      <c r="S83" s="363"/>
      <c r="T83" s="363"/>
    </row>
    <row r="84" spans="1:20" x14ac:dyDescent="0.25">
      <c r="A84" s="363"/>
      <c r="B84" s="363"/>
      <c r="C84" s="363"/>
      <c r="D84" s="363"/>
      <c r="E84" s="363"/>
      <c r="F84" s="363"/>
      <c r="G84" s="363"/>
      <c r="H84" s="363"/>
      <c r="I84" s="363"/>
      <c r="J84" s="363"/>
      <c r="K84" s="363"/>
      <c r="L84" s="363"/>
      <c r="M84" s="363"/>
      <c r="N84" s="363"/>
      <c r="O84" s="363"/>
      <c r="P84" s="363"/>
      <c r="Q84" s="363"/>
      <c r="R84" s="363"/>
      <c r="S84" s="363"/>
      <c r="T84" s="363"/>
    </row>
    <row r="85" spans="1:20" x14ac:dyDescent="0.25">
      <c r="A85" s="174"/>
      <c r="D85" s="232"/>
    </row>
    <row r="86" spans="1:20" x14ac:dyDescent="0.25">
      <c r="A86" s="174" t="s">
        <v>49</v>
      </c>
    </row>
    <row r="87" spans="1:20" x14ac:dyDescent="0.25">
      <c r="A87" s="362" t="s">
        <v>238</v>
      </c>
      <c r="B87" s="362"/>
      <c r="C87" s="362"/>
      <c r="D87" s="362"/>
      <c r="E87" s="362"/>
      <c r="F87" s="362"/>
      <c r="G87" s="362"/>
      <c r="H87" s="362"/>
      <c r="I87" s="362"/>
      <c r="J87" s="362"/>
      <c r="K87" s="362"/>
      <c r="L87" s="362"/>
      <c r="M87" s="362"/>
      <c r="N87" s="362"/>
      <c r="O87" s="362"/>
      <c r="P87" s="362"/>
      <c r="Q87" s="362"/>
      <c r="R87" s="362"/>
      <c r="S87" s="362"/>
      <c r="T87" s="362"/>
    </row>
    <row r="88" spans="1:20" x14ac:dyDescent="0.25">
      <c r="A88" s="174"/>
    </row>
    <row r="89" spans="1:20" x14ac:dyDescent="0.25">
      <c r="A89" s="174"/>
    </row>
    <row r="90" spans="1:20" x14ac:dyDescent="0.25">
      <c r="A90" s="174"/>
    </row>
    <row r="91" spans="1:20" x14ac:dyDescent="0.25">
      <c r="A91" s="174"/>
    </row>
    <row r="92" spans="1:20" x14ac:dyDescent="0.25">
      <c r="A92" s="174"/>
    </row>
    <row r="93" spans="1:20" x14ac:dyDescent="0.25">
      <c r="A93" s="174"/>
    </row>
    <row r="94" spans="1:20" x14ac:dyDescent="0.25">
      <c r="A94" s="174"/>
    </row>
    <row r="95" spans="1:20" x14ac:dyDescent="0.25">
      <c r="A95" s="174"/>
    </row>
    <row r="96" spans="1:20" x14ac:dyDescent="0.25">
      <c r="A96" s="174"/>
    </row>
    <row r="97" spans="1:1" x14ac:dyDescent="0.25">
      <c r="A97" s="174"/>
    </row>
    <row r="98" spans="1:1" x14ac:dyDescent="0.25">
      <c r="A98" s="174"/>
    </row>
    <row r="99" spans="1:1" x14ac:dyDescent="0.25">
      <c r="A99" s="174"/>
    </row>
    <row r="100" spans="1:1" x14ac:dyDescent="0.25">
      <c r="A100" s="174"/>
    </row>
    <row r="101" spans="1:1" x14ac:dyDescent="0.25">
      <c r="A101" s="174"/>
    </row>
    <row r="102" spans="1:1" x14ac:dyDescent="0.25">
      <c r="A102" s="174"/>
    </row>
    <row r="103" spans="1:1" x14ac:dyDescent="0.25">
      <c r="A103" s="174"/>
    </row>
    <row r="104" spans="1:1" x14ac:dyDescent="0.25">
      <c r="A104" s="174"/>
    </row>
    <row r="105" spans="1:1" x14ac:dyDescent="0.25">
      <c r="A105" s="174"/>
    </row>
    <row r="106" spans="1:1" x14ac:dyDescent="0.25">
      <c r="A106" s="174"/>
    </row>
    <row r="107" spans="1:1" x14ac:dyDescent="0.25">
      <c r="A107" s="174"/>
    </row>
    <row r="108" spans="1:1" x14ac:dyDescent="0.25">
      <c r="A108" s="174"/>
    </row>
    <row r="109" spans="1:1" x14ac:dyDescent="0.25">
      <c r="A109" s="174"/>
    </row>
    <row r="110" spans="1:1" x14ac:dyDescent="0.25">
      <c r="A110" s="174"/>
    </row>
    <row r="111" spans="1:1" x14ac:dyDescent="0.25">
      <c r="A111" s="174"/>
    </row>
    <row r="112" spans="1:1" x14ac:dyDescent="0.25">
      <c r="A112" s="174"/>
    </row>
    <row r="113" spans="1:1" x14ac:dyDescent="0.25">
      <c r="A113" s="174"/>
    </row>
    <row r="114" spans="1:1" x14ac:dyDescent="0.25">
      <c r="A114" s="174"/>
    </row>
    <row r="115" spans="1:1" x14ac:dyDescent="0.25">
      <c r="A115" s="174"/>
    </row>
    <row r="116" spans="1:1" x14ac:dyDescent="0.25">
      <c r="A116" s="174"/>
    </row>
    <row r="117" spans="1:1" x14ac:dyDescent="0.25">
      <c r="A117" s="174"/>
    </row>
    <row r="118" spans="1:1" x14ac:dyDescent="0.25">
      <c r="A118" s="174"/>
    </row>
    <row r="119" spans="1:1" x14ac:dyDescent="0.25">
      <c r="A119" s="174"/>
    </row>
    <row r="120" spans="1:1" x14ac:dyDescent="0.25">
      <c r="A120" s="174"/>
    </row>
    <row r="121" spans="1:1" x14ac:dyDescent="0.25">
      <c r="A121" s="174"/>
    </row>
    <row r="122" spans="1:1" x14ac:dyDescent="0.25">
      <c r="A122" s="174"/>
    </row>
    <row r="123" spans="1:1" x14ac:dyDescent="0.25">
      <c r="A123" s="174"/>
    </row>
    <row r="124" spans="1:1" x14ac:dyDescent="0.25">
      <c r="A124" s="174"/>
    </row>
    <row r="125" spans="1:1" x14ac:dyDescent="0.25">
      <c r="A125" s="174"/>
    </row>
    <row r="126" spans="1:1" x14ac:dyDescent="0.25">
      <c r="A126" s="174"/>
    </row>
  </sheetData>
  <mergeCells count="31">
    <mergeCell ref="F8:P8"/>
    <mergeCell ref="F9:P9"/>
    <mergeCell ref="F10:P10"/>
    <mergeCell ref="F11:P11"/>
    <mergeCell ref="F2:P2"/>
    <mergeCell ref="F3:P3"/>
    <mergeCell ref="F4:P4"/>
    <mergeCell ref="F5:P5"/>
    <mergeCell ref="F6:P6"/>
    <mergeCell ref="F7:P7"/>
    <mergeCell ref="F12:P12"/>
    <mergeCell ref="F13:P13"/>
    <mergeCell ref="F14:P14"/>
    <mergeCell ref="F15:P15"/>
    <mergeCell ref="F17:P17"/>
    <mergeCell ref="A21:T23"/>
    <mergeCell ref="A26:T27"/>
    <mergeCell ref="A48:T52"/>
    <mergeCell ref="A55:T56"/>
    <mergeCell ref="A59:T61"/>
    <mergeCell ref="A28:T31"/>
    <mergeCell ref="A38:T38"/>
    <mergeCell ref="A41:T42"/>
    <mergeCell ref="A45:T45"/>
    <mergeCell ref="A33:T35"/>
    <mergeCell ref="A64:T65"/>
    <mergeCell ref="A68:T69"/>
    <mergeCell ref="A77:T78"/>
    <mergeCell ref="A87:T87"/>
    <mergeCell ref="A72:T74"/>
    <mergeCell ref="A81:T84"/>
  </mergeCells>
  <hyperlinks>
    <hyperlink ref="F3:P3" location="FAQ!A20" display="Wat zijn 'projecties'?" xr:uid="{790AA4E9-21A7-4BA4-A3F6-CA30E3083048}"/>
    <hyperlink ref="F4:P4" location="FAQ!A25" display="Welke methode wordt gebruikt voor de projecties?" xr:uid="{3C75745E-C0A3-4A9F-BD1E-3E2C770B766F}"/>
    <hyperlink ref="F5:P5" location="FAQ!A32" display="Welke bronnen werden gehanteerd?" xr:uid="{5F5DDE77-5C0F-4170-882A-E4252467420B}"/>
    <hyperlink ref="F6:P6" location="FAQ!A37" display="Gaat het om werknemers die in het Vlaams Gewest wonen óf werken?" xr:uid="{0886E6E0-0B0F-46DB-AD04-9AE5ED9E890B}"/>
    <hyperlink ref="F7:P7" location="FAQ!A40" display="Waarom zijn bepaalde sectoren weggelaten?" xr:uid="{185AAEB2-3659-4515-9D34-C0FE8DFFA009}"/>
    <hyperlink ref="F8:P8" location="FAQ!A44" display="Ten opzichte van wat worden de percentages uitgedrukt?" xr:uid="{34BFD81B-8B62-4120-8C6D-796AC86D5649}"/>
    <hyperlink ref="F17:P17" location="FAQ!A86" display="Hoe kunnen we verwijzen naar deze cijfers?" xr:uid="{E2B30784-1F00-4D8D-A072-DAA8FD5C8C72}"/>
    <hyperlink ref="F9:P9" location="FAQ!A47" display="Wat is 'vervangingsvraag'? Hoe wordt deze berekend? " xr:uid="{BD248C2C-4E36-4751-AB46-130167663658}"/>
    <hyperlink ref="F10:P10" location="FAQ!A54" display="Hoe bekomt men projecties van de vervangsingsvraag?" xr:uid="{B0E9E8FF-F6D5-4A40-9896-427EB7CBF17F}"/>
    <hyperlink ref="F11:P11" location="FAQ!A58" display="Wat is 'uitbreidingsvraag'? Hoe wordt deze berekend?" xr:uid="{281F0F4D-C3AF-409C-8644-915E69463A0B}"/>
    <hyperlink ref="F12:P12" location="FAQ!A63" display="Hoe bekomt men projecties van de uitbreidingsvraag?" xr:uid="{59B1C87D-DE5A-4782-91D2-2B5DEAD4291D}"/>
    <hyperlink ref="F13:P13" location="FAQ!A67" display="Wordt de aanwervingsbehoefte (= totale vraag) volledig bij jongeren gezocht?" xr:uid="{7320A846-6342-42AC-9585-26E7A1181F27}"/>
    <hyperlink ref="F14:P14" location="FAQ!A71" display="Wordt er bij de projecties van de vergrijzing rekening gehouden met de pensioenhervormingen?" xr:uid="{E431751E-B523-4539-841D-EFCAD8AD9051}"/>
    <hyperlink ref="F15:P15" location="FAQ!A76" display="Wat is de relatie tussen uitstroom 55+ en vervangingsvraag?" xr:uid="{00D81C07-4A52-47D5-8512-B252B7FE49C6}"/>
    <hyperlink ref="F16" location="FAQ!A80" display="Wat houdt de raming van 2024 in?" xr:uid="{55FC8803-5013-4BD5-846B-9596DE755CEC}"/>
  </hyperlink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890"/>
  <sheetViews>
    <sheetView zoomScale="80" zoomScaleNormal="80" workbookViewId="0">
      <pane xSplit="2" ySplit="2" topLeftCell="O3" activePane="bottomRight" state="frozen"/>
      <selection pane="topRight" activeCell="D1" sqref="D1"/>
      <selection pane="bottomLeft" activeCell="A3" sqref="A3"/>
      <selection pane="bottomRight" activeCell="AK18" sqref="AK18"/>
    </sheetView>
  </sheetViews>
  <sheetFormatPr defaultRowHeight="15" x14ac:dyDescent="0.25"/>
  <cols>
    <col min="2" max="2" width="19.7109375" customWidth="1"/>
    <col min="3" max="3" width="15.42578125" style="3" customWidth="1"/>
    <col min="15" max="15" width="9.140625" style="4"/>
    <col min="21" max="21" width="8.85546875" customWidth="1"/>
    <col min="22" max="22" width="14.5703125" style="4" customWidth="1"/>
    <col min="40" max="40" width="9.140625" style="10"/>
    <col min="41" max="41" width="9.140625" style="1"/>
    <col min="42" max="42" width="9.140625" style="10"/>
  </cols>
  <sheetData>
    <row r="1" spans="1:43" ht="15" customHeight="1" x14ac:dyDescent="0.25">
      <c r="D1" s="371" t="s">
        <v>23</v>
      </c>
      <c r="E1" s="371"/>
      <c r="F1" s="371"/>
      <c r="G1" s="371"/>
      <c r="H1" s="371"/>
      <c r="I1" s="371"/>
      <c r="J1" s="371"/>
      <c r="K1" s="371"/>
      <c r="L1" s="371"/>
      <c r="M1" s="371"/>
      <c r="N1" s="372"/>
      <c r="O1" s="373" t="s">
        <v>37</v>
      </c>
      <c r="P1" s="374"/>
      <c r="Q1" s="374"/>
      <c r="R1" s="374"/>
      <c r="S1" s="374"/>
      <c r="T1" s="374"/>
      <c r="V1" s="5" t="s">
        <v>27</v>
      </c>
    </row>
    <row r="2" spans="1:43" s="3" customFormat="1" ht="15" customHeight="1" x14ac:dyDescent="0.25">
      <c r="B2" s="3" t="s">
        <v>223</v>
      </c>
      <c r="D2" s="189">
        <v>2014</v>
      </c>
      <c r="E2" s="189">
        <v>2015</v>
      </c>
      <c r="F2" s="189">
        <v>2016</v>
      </c>
      <c r="G2" s="189">
        <v>2017</v>
      </c>
      <c r="H2" s="189">
        <v>2018</v>
      </c>
      <c r="I2" s="190">
        <v>2019</v>
      </c>
      <c r="J2" s="190">
        <v>2020</v>
      </c>
      <c r="K2" s="190">
        <v>2021</v>
      </c>
      <c r="L2" s="190">
        <v>2022</v>
      </c>
      <c r="M2" s="190">
        <v>2023</v>
      </c>
      <c r="N2" s="190" t="s">
        <v>104</v>
      </c>
      <c r="O2" s="191">
        <v>2025</v>
      </c>
      <c r="P2" s="190">
        <v>2026</v>
      </c>
      <c r="Q2" s="190">
        <v>2027</v>
      </c>
      <c r="R2" s="190">
        <v>2028</v>
      </c>
      <c r="S2" s="190">
        <v>2029</v>
      </c>
      <c r="T2" s="190">
        <v>2030</v>
      </c>
      <c r="U2" s="16"/>
      <c r="V2" s="5"/>
      <c r="AN2" s="11"/>
      <c r="AP2" s="11"/>
    </row>
    <row r="3" spans="1:43" ht="15" customHeight="1" x14ac:dyDescent="0.25">
      <c r="A3" t="str">
        <f t="shared" ref="A3:A66" si="0">VLOOKUP(B3,$AN$3:$AO$60,2)</f>
        <v>104 ijzernijverheid</v>
      </c>
      <c r="B3" s="10">
        <v>104</v>
      </c>
      <c r="C3" s="41" t="s">
        <v>25</v>
      </c>
      <c r="D3" s="50">
        <v>4026</v>
      </c>
      <c r="E3" s="50">
        <v>4023</v>
      </c>
      <c r="F3" s="50">
        <v>4019</v>
      </c>
      <c r="G3" s="50">
        <v>3997</v>
      </c>
      <c r="H3" s="50">
        <v>3986</v>
      </c>
      <c r="I3" s="50">
        <v>3936</v>
      </c>
      <c r="J3" s="50">
        <v>3913</v>
      </c>
      <c r="K3" s="50">
        <v>3788</v>
      </c>
      <c r="L3" s="50">
        <v>4003</v>
      </c>
      <c r="M3" s="50">
        <v>4015</v>
      </c>
      <c r="N3" s="50">
        <v>4023.2027191201237</v>
      </c>
      <c r="O3" s="284">
        <v>4022.9230979503309</v>
      </c>
      <c r="P3" s="50">
        <v>4022.6434962148055</v>
      </c>
      <c r="Q3" s="50">
        <v>4022.3639139121969</v>
      </c>
      <c r="R3" s="50">
        <v>4022.0843510411555</v>
      </c>
      <c r="S3" s="50">
        <v>4021.8048076003288</v>
      </c>
      <c r="T3" s="50">
        <v>4021.5252835883675</v>
      </c>
      <c r="U3" s="31"/>
      <c r="V3" s="13"/>
      <c r="AN3" s="294">
        <v>104</v>
      </c>
      <c r="AO3" s="196" t="s">
        <v>113</v>
      </c>
      <c r="AP3" s="294"/>
      <c r="AQ3" t="s">
        <v>169</v>
      </c>
    </row>
    <row r="4" spans="1:43" x14ac:dyDescent="0.25">
      <c r="A4" t="str">
        <f t="shared" si="0"/>
        <v>104 ijzernijverheid</v>
      </c>
      <c r="B4" s="10">
        <v>104</v>
      </c>
      <c r="C4" s="41" t="s">
        <v>83</v>
      </c>
      <c r="D4" s="192"/>
      <c r="E4" s="50">
        <v>-3</v>
      </c>
      <c r="F4" s="50">
        <v>-4</v>
      </c>
      <c r="G4" s="50">
        <v>-22</v>
      </c>
      <c r="H4" s="50">
        <v>-11</v>
      </c>
      <c r="I4" s="50">
        <v>-50</v>
      </c>
      <c r="J4" s="50">
        <v>-23</v>
      </c>
      <c r="K4" s="50">
        <v>-125</v>
      </c>
      <c r="L4" s="50">
        <v>215</v>
      </c>
      <c r="M4" s="50">
        <v>12</v>
      </c>
      <c r="N4" s="50">
        <v>8.2027191201236747</v>
      </c>
      <c r="O4" s="284">
        <v>-0.27962116979279017</v>
      </c>
      <c r="P4" s="50">
        <v>-0.27960173552537526</v>
      </c>
      <c r="Q4" s="50">
        <v>-0.27958230260855998</v>
      </c>
      <c r="R4" s="50">
        <v>-0.27956287104143485</v>
      </c>
      <c r="S4" s="50">
        <v>-0.27954344082672833</v>
      </c>
      <c r="T4" s="50">
        <v>-0.2795240119612572</v>
      </c>
      <c r="U4" s="30"/>
      <c r="W4" s="3"/>
      <c r="X4" s="3"/>
      <c r="Y4" s="3"/>
      <c r="Z4" s="3"/>
      <c r="AA4" s="3"/>
      <c r="AB4" s="3"/>
      <c r="AC4" s="3"/>
      <c r="AD4" s="3"/>
      <c r="AE4" s="3"/>
      <c r="AF4" s="3"/>
      <c r="AG4" s="3"/>
      <c r="AH4" s="3"/>
      <c r="AI4" s="3"/>
      <c r="AJ4" s="3"/>
      <c r="AK4" s="3"/>
      <c r="AL4" s="3"/>
      <c r="AM4" s="46"/>
      <c r="AN4" s="294">
        <v>105</v>
      </c>
      <c r="AO4" s="69" t="s">
        <v>114</v>
      </c>
      <c r="AP4" s="294"/>
      <c r="AQ4" s="1" t="s">
        <v>170</v>
      </c>
    </row>
    <row r="5" spans="1:43" x14ac:dyDescent="0.25">
      <c r="A5" t="str">
        <f t="shared" si="0"/>
        <v>104 ijzernijverheid</v>
      </c>
      <c r="B5" s="10">
        <v>104</v>
      </c>
      <c r="C5" s="41" t="s">
        <v>84</v>
      </c>
      <c r="D5" s="192"/>
      <c r="E5" s="193">
        <v>0.99925484351713856</v>
      </c>
      <c r="F5" s="193">
        <v>0.99900571712652253</v>
      </c>
      <c r="G5" s="193">
        <v>0.99452600149290871</v>
      </c>
      <c r="H5" s="193">
        <v>0.99724793595196393</v>
      </c>
      <c r="I5" s="193">
        <v>0.98745609633718012</v>
      </c>
      <c r="J5" s="193">
        <v>0.99415650406504064</v>
      </c>
      <c r="K5" s="193">
        <v>0.96805520061334016</v>
      </c>
      <c r="L5" s="193">
        <v>1.0567581837381204</v>
      </c>
      <c r="M5" s="193">
        <v>1.0029977516862354</v>
      </c>
      <c r="N5" s="193">
        <v>1.0020430184608029</v>
      </c>
      <c r="O5" s="285">
        <v>0.99993049786716837</v>
      </c>
      <c r="P5" s="193">
        <v>0.99993049786716837</v>
      </c>
      <c r="Q5" s="193">
        <v>0.99993049786716826</v>
      </c>
      <c r="R5" s="193">
        <v>0.99993049786716848</v>
      </c>
      <c r="S5" s="193">
        <v>0.99993049786716826</v>
      </c>
      <c r="T5" s="193">
        <v>0.99993049786716826</v>
      </c>
      <c r="V5" s="12"/>
      <c r="W5" s="2"/>
      <c r="X5" s="2"/>
      <c r="Y5" s="2"/>
      <c r="Z5" s="2"/>
      <c r="AA5" s="2"/>
      <c r="AB5" s="2"/>
      <c r="AC5" s="2"/>
      <c r="AD5" s="2"/>
      <c r="AE5" s="2"/>
      <c r="AF5" s="2"/>
      <c r="AG5" s="2"/>
      <c r="AH5" s="2"/>
      <c r="AI5" s="2"/>
      <c r="AJ5" s="2"/>
      <c r="AK5" s="2"/>
      <c r="AL5" s="2"/>
      <c r="AM5" s="46"/>
      <c r="AN5" s="197">
        <v>106</v>
      </c>
      <c r="AO5" s="293" t="s">
        <v>231</v>
      </c>
      <c r="AP5" s="197"/>
      <c r="AQ5" t="s">
        <v>171</v>
      </c>
    </row>
    <row r="6" spans="1:43" x14ac:dyDescent="0.25">
      <c r="A6" t="str">
        <f t="shared" si="0"/>
        <v>104 ijzernijverheid</v>
      </c>
      <c r="B6" s="10">
        <v>104</v>
      </c>
      <c r="C6" s="41" t="s">
        <v>8</v>
      </c>
      <c r="D6" s="50">
        <v>10</v>
      </c>
      <c r="E6" s="50">
        <v>12</v>
      </c>
      <c r="F6" s="50">
        <v>23</v>
      </c>
      <c r="G6" s="50">
        <v>17</v>
      </c>
      <c r="H6" s="50">
        <v>7</v>
      </c>
      <c r="I6" s="50">
        <v>14</v>
      </c>
      <c r="J6" s="50">
        <v>23</v>
      </c>
      <c r="K6" s="50">
        <v>13</v>
      </c>
      <c r="L6" s="50">
        <v>19</v>
      </c>
      <c r="M6" s="50">
        <v>24</v>
      </c>
      <c r="N6" s="50">
        <v>21.861347210907493</v>
      </c>
      <c r="O6" s="284">
        <v>23.098667052331162</v>
      </c>
      <c r="P6" s="50">
        <v>24.193328296070803</v>
      </c>
      <c r="Q6" s="50">
        <v>24.84467442921834</v>
      </c>
      <c r="R6" s="50">
        <v>25.265690891264814</v>
      </c>
      <c r="S6" s="50">
        <v>25.898119744611101</v>
      </c>
      <c r="T6" s="50">
        <v>25.61453692135229</v>
      </c>
      <c r="U6" s="8"/>
      <c r="V6" s="12"/>
      <c r="W6" s="2"/>
      <c r="X6" s="2"/>
      <c r="Y6" s="2"/>
      <c r="Z6" s="2"/>
      <c r="AA6" s="2"/>
      <c r="AM6" s="46"/>
      <c r="AN6" s="197">
        <v>109</v>
      </c>
      <c r="AO6" s="69" t="s">
        <v>115</v>
      </c>
      <c r="AP6" s="197"/>
      <c r="AQ6" s="1" t="s">
        <v>172</v>
      </c>
    </row>
    <row r="7" spans="1:43" x14ac:dyDescent="0.25">
      <c r="A7" t="str">
        <f t="shared" si="0"/>
        <v>104 ijzernijverheid</v>
      </c>
      <c r="B7" s="10">
        <v>104</v>
      </c>
      <c r="C7" s="41" t="s">
        <v>9</v>
      </c>
      <c r="D7" s="50">
        <v>224</v>
      </c>
      <c r="E7" s="50">
        <v>252</v>
      </c>
      <c r="F7" s="50">
        <v>262</v>
      </c>
      <c r="G7" s="50">
        <v>266</v>
      </c>
      <c r="H7" s="50">
        <v>272</v>
      </c>
      <c r="I7" s="50">
        <v>269</v>
      </c>
      <c r="J7" s="50">
        <v>254</v>
      </c>
      <c r="K7" s="50">
        <v>254</v>
      </c>
      <c r="L7" s="50">
        <v>340</v>
      </c>
      <c r="M7" s="50">
        <v>346</v>
      </c>
      <c r="N7" s="50">
        <v>369.61870376960269</v>
      </c>
      <c r="O7" s="284">
        <v>390.53857442182129</v>
      </c>
      <c r="P7" s="50">
        <v>409.04645804282666</v>
      </c>
      <c r="Q7" s="50">
        <v>420.05903247919161</v>
      </c>
      <c r="R7" s="50">
        <v>427.17732932823651</v>
      </c>
      <c r="S7" s="50">
        <v>437.87006160796176</v>
      </c>
      <c r="T7" s="50">
        <v>433.07541128138217</v>
      </c>
      <c r="U7" s="8"/>
      <c r="V7" s="12"/>
      <c r="W7" s="2"/>
      <c r="X7" s="2"/>
      <c r="Y7" s="2"/>
      <c r="Z7" s="2"/>
      <c r="AA7" s="2"/>
      <c r="AM7" s="46"/>
      <c r="AN7" s="197">
        <v>110</v>
      </c>
      <c r="AO7" s="69" t="s">
        <v>116</v>
      </c>
      <c r="AP7" s="197"/>
      <c r="AQ7" t="s">
        <v>173</v>
      </c>
    </row>
    <row r="8" spans="1:43" x14ac:dyDescent="0.25">
      <c r="A8" t="str">
        <f t="shared" si="0"/>
        <v>104 ijzernijverheid</v>
      </c>
      <c r="B8" s="10">
        <v>104</v>
      </c>
      <c r="C8" s="41" t="s">
        <v>10</v>
      </c>
      <c r="D8" s="50">
        <v>411</v>
      </c>
      <c r="E8" s="50">
        <v>392</v>
      </c>
      <c r="F8" s="50">
        <v>377</v>
      </c>
      <c r="G8" s="50">
        <v>368</v>
      </c>
      <c r="H8" s="50">
        <v>375</v>
      </c>
      <c r="I8" s="50">
        <v>389</v>
      </c>
      <c r="J8" s="50">
        <v>401</v>
      </c>
      <c r="K8" s="50">
        <v>387</v>
      </c>
      <c r="L8" s="50">
        <v>421</v>
      </c>
      <c r="M8" s="50">
        <v>458</v>
      </c>
      <c r="N8" s="50">
        <v>536.95247254445007</v>
      </c>
      <c r="O8" s="284">
        <v>567.3431864273191</v>
      </c>
      <c r="P8" s="50">
        <v>594.22995858065258</v>
      </c>
      <c r="Q8" s="50">
        <v>610.22814539419619</v>
      </c>
      <c r="R8" s="50">
        <v>620.5690373848314</v>
      </c>
      <c r="S8" s="50">
        <v>636.10258310992322</v>
      </c>
      <c r="T8" s="50">
        <v>629.13729882753546</v>
      </c>
      <c r="U8" s="8"/>
      <c r="V8" s="5"/>
      <c r="W8" s="3"/>
      <c r="X8" s="3"/>
      <c r="Y8" s="3"/>
      <c r="Z8" s="3"/>
      <c r="AA8" s="3"/>
      <c r="AB8" s="3"/>
      <c r="AC8" s="3"/>
      <c r="AD8" s="3"/>
      <c r="AE8" s="3"/>
      <c r="AF8" s="3"/>
      <c r="AG8" s="3"/>
      <c r="AH8" s="3"/>
      <c r="AI8" s="3"/>
      <c r="AJ8" s="3"/>
      <c r="AK8" s="3"/>
      <c r="AL8" s="3"/>
      <c r="AM8" s="46"/>
      <c r="AN8" s="197">
        <v>111</v>
      </c>
      <c r="AO8" s="69" t="s">
        <v>117</v>
      </c>
      <c r="AP8" s="197"/>
      <c r="AQ8" t="s">
        <v>174</v>
      </c>
    </row>
    <row r="9" spans="1:43" x14ac:dyDescent="0.25">
      <c r="A9" t="str">
        <f t="shared" si="0"/>
        <v>104 ijzernijverheid</v>
      </c>
      <c r="B9" s="10">
        <v>104</v>
      </c>
      <c r="C9" s="41" t="s">
        <v>11</v>
      </c>
      <c r="D9" s="50">
        <v>501</v>
      </c>
      <c r="E9" s="50">
        <v>489</v>
      </c>
      <c r="F9" s="50">
        <v>465</v>
      </c>
      <c r="G9" s="50">
        <v>457</v>
      </c>
      <c r="H9" s="50">
        <v>450</v>
      </c>
      <c r="I9" s="50">
        <v>414</v>
      </c>
      <c r="J9" s="50">
        <v>390</v>
      </c>
      <c r="K9" s="50">
        <v>367</v>
      </c>
      <c r="L9" s="50">
        <v>412</v>
      </c>
      <c r="M9" s="50">
        <v>410</v>
      </c>
      <c r="N9" s="50">
        <v>420.06567882985303</v>
      </c>
      <c r="O9" s="284">
        <v>460.0182592504143</v>
      </c>
      <c r="P9" s="50">
        <v>495.73320033859204</v>
      </c>
      <c r="Q9" s="50">
        <v>511.09519262125298</v>
      </c>
      <c r="R9" s="50">
        <v>559.38699041094992</v>
      </c>
      <c r="S9" s="50">
        <v>602.34861499536805</v>
      </c>
      <c r="T9" s="50">
        <v>622.66034503029459</v>
      </c>
      <c r="U9" s="8"/>
      <c r="V9" s="7"/>
      <c r="W9" s="2"/>
      <c r="X9" s="2"/>
      <c r="Y9" s="2"/>
      <c r="Z9" s="2"/>
      <c r="AA9" s="9"/>
      <c r="AB9" s="9"/>
      <c r="AC9" s="9"/>
      <c r="AD9" s="9"/>
      <c r="AE9" s="9"/>
      <c r="AF9" s="9"/>
      <c r="AG9" s="9"/>
      <c r="AH9" s="9"/>
      <c r="AI9" s="9"/>
      <c r="AJ9" s="9"/>
      <c r="AK9" s="9"/>
      <c r="AL9" s="9"/>
      <c r="AM9" s="46"/>
      <c r="AN9" s="197">
        <v>112</v>
      </c>
      <c r="AO9" s="69" t="s">
        <v>118</v>
      </c>
      <c r="AP9" s="197"/>
      <c r="AQ9" t="s">
        <v>175</v>
      </c>
    </row>
    <row r="10" spans="1:43" x14ac:dyDescent="0.25">
      <c r="A10" t="str">
        <f t="shared" si="0"/>
        <v>104 ijzernijverheid</v>
      </c>
      <c r="B10" s="10">
        <v>104</v>
      </c>
      <c r="C10" s="41" t="s">
        <v>12</v>
      </c>
      <c r="D10" s="50">
        <v>623</v>
      </c>
      <c r="E10" s="50">
        <v>633</v>
      </c>
      <c r="F10" s="50">
        <v>601</v>
      </c>
      <c r="G10" s="50">
        <v>582</v>
      </c>
      <c r="H10" s="50">
        <v>530</v>
      </c>
      <c r="I10" s="50">
        <v>488</v>
      </c>
      <c r="J10" s="50">
        <v>443</v>
      </c>
      <c r="K10" s="50">
        <v>416</v>
      </c>
      <c r="L10" s="50">
        <v>419</v>
      </c>
      <c r="M10" s="50">
        <v>404</v>
      </c>
      <c r="N10" s="50">
        <v>393.25297592581984</v>
      </c>
      <c r="O10" s="284">
        <v>389.53883350189273</v>
      </c>
      <c r="P10" s="50">
        <v>374.10529795472098</v>
      </c>
      <c r="Q10" s="50">
        <v>393.87856841170458</v>
      </c>
      <c r="R10" s="50">
        <v>395.97522673858839</v>
      </c>
      <c r="S10" s="50">
        <v>405.69659126768317</v>
      </c>
      <c r="T10" s="50">
        <v>444.28252319652086</v>
      </c>
      <c r="U10" s="8"/>
      <c r="V10" s="14" t="s">
        <v>4</v>
      </c>
      <c r="W10" s="2"/>
      <c r="X10" s="2"/>
      <c r="Y10" s="2"/>
      <c r="Z10" s="2"/>
      <c r="AA10" s="2"/>
      <c r="AB10" s="2"/>
      <c r="AC10" s="2"/>
      <c r="AD10" s="2"/>
      <c r="AE10" s="2"/>
      <c r="AF10" s="2"/>
      <c r="AG10" s="2"/>
      <c r="AH10" s="2"/>
      <c r="AI10" s="2"/>
      <c r="AJ10" s="2"/>
      <c r="AM10" s="46"/>
      <c r="AN10" s="197">
        <v>116</v>
      </c>
      <c r="AO10" s="69" t="s">
        <v>119</v>
      </c>
      <c r="AP10" s="197"/>
      <c r="AQ10" t="s">
        <v>176</v>
      </c>
    </row>
    <row r="11" spans="1:43" x14ac:dyDescent="0.25">
      <c r="A11" t="str">
        <f t="shared" si="0"/>
        <v>104 ijzernijverheid</v>
      </c>
      <c r="B11" s="10">
        <v>104</v>
      </c>
      <c r="C11" s="41" t="s">
        <v>13</v>
      </c>
      <c r="D11" s="50">
        <v>537</v>
      </c>
      <c r="E11" s="50">
        <v>499</v>
      </c>
      <c r="F11" s="50">
        <v>515</v>
      </c>
      <c r="G11" s="50">
        <v>517</v>
      </c>
      <c r="H11" s="50">
        <v>551</v>
      </c>
      <c r="I11" s="50">
        <v>564</v>
      </c>
      <c r="J11" s="50">
        <v>566</v>
      </c>
      <c r="K11" s="50">
        <v>546</v>
      </c>
      <c r="L11" s="50">
        <v>556</v>
      </c>
      <c r="M11" s="50">
        <v>497</v>
      </c>
      <c r="N11" s="50">
        <v>462.76739086220209</v>
      </c>
      <c r="O11" s="284">
        <v>424.05493267294651</v>
      </c>
      <c r="P11" s="50">
        <v>406.42329489845343</v>
      </c>
      <c r="Q11" s="50">
        <v>393.87856841170446</v>
      </c>
      <c r="R11" s="50">
        <v>390.18046732290173</v>
      </c>
      <c r="S11" s="50">
        <v>379.80106416549063</v>
      </c>
      <c r="T11" s="50">
        <v>376.21397053511515</v>
      </c>
      <c r="U11" s="8"/>
      <c r="X11" s="195"/>
      <c r="Z11" s="201" t="s">
        <v>37</v>
      </c>
      <c r="AA11" s="3" t="s">
        <v>59</v>
      </c>
      <c r="AB11" s="3"/>
      <c r="AD11" s="1" t="s">
        <v>63</v>
      </c>
      <c r="AG11" s="1" t="s">
        <v>64</v>
      </c>
      <c r="AM11" s="46"/>
      <c r="AN11" s="197">
        <v>118</v>
      </c>
      <c r="AO11" s="69" t="s">
        <v>120</v>
      </c>
      <c r="AP11" s="197"/>
      <c r="AQ11" t="s">
        <v>177</v>
      </c>
    </row>
    <row r="12" spans="1:43" x14ac:dyDescent="0.25">
      <c r="A12" t="str">
        <f t="shared" si="0"/>
        <v>104 ijzernijverheid</v>
      </c>
      <c r="B12" s="10">
        <v>104</v>
      </c>
      <c r="C12" s="41" t="s">
        <v>14</v>
      </c>
      <c r="D12" s="50">
        <v>754</v>
      </c>
      <c r="E12" s="50">
        <v>755</v>
      </c>
      <c r="F12" s="50">
        <v>694</v>
      </c>
      <c r="G12" s="50">
        <v>634</v>
      </c>
      <c r="H12" s="50">
        <v>572</v>
      </c>
      <c r="I12" s="50">
        <v>502</v>
      </c>
      <c r="J12" s="50">
        <v>468</v>
      </c>
      <c r="K12" s="50">
        <v>477</v>
      </c>
      <c r="L12" s="50">
        <v>510</v>
      </c>
      <c r="M12" s="50">
        <v>531</v>
      </c>
      <c r="N12" s="50">
        <v>557.10838256157808</v>
      </c>
      <c r="O12" s="284">
        <v>560.14698083310145</v>
      </c>
      <c r="P12" s="50">
        <v>544.5092818398557</v>
      </c>
      <c r="Q12" s="50">
        <v>527.11650389912063</v>
      </c>
      <c r="R12" s="50">
        <v>479.99923826604493</v>
      </c>
      <c r="S12" s="50">
        <v>446.93761591191577</v>
      </c>
      <c r="T12" s="50">
        <v>409.54938564582153</v>
      </c>
      <c r="U12" s="8"/>
      <c r="W12" s="51">
        <v>2015</v>
      </c>
      <c r="X12" s="198">
        <v>2020</v>
      </c>
      <c r="Y12" s="51">
        <v>2025</v>
      </c>
      <c r="Z12" s="198">
        <v>2030</v>
      </c>
      <c r="AA12" s="51">
        <v>2025</v>
      </c>
      <c r="AB12" s="51">
        <v>2030</v>
      </c>
      <c r="AD12" s="3">
        <v>2025</v>
      </c>
      <c r="AE12" s="3">
        <v>2030</v>
      </c>
      <c r="AG12" s="3">
        <v>2015</v>
      </c>
      <c r="AH12" s="3">
        <v>2020</v>
      </c>
      <c r="AI12" s="3">
        <v>2025</v>
      </c>
      <c r="AJ12" s="3">
        <v>2030</v>
      </c>
      <c r="AM12" s="46"/>
      <c r="AN12" s="197">
        <v>119</v>
      </c>
      <c r="AO12" s="69" t="s">
        <v>121</v>
      </c>
      <c r="AP12" s="197"/>
      <c r="AQ12" t="s">
        <v>178</v>
      </c>
    </row>
    <row r="13" spans="1:43" x14ac:dyDescent="0.25">
      <c r="A13" t="str">
        <f t="shared" si="0"/>
        <v>104 ijzernijverheid</v>
      </c>
      <c r="B13" s="10">
        <v>104</v>
      </c>
      <c r="C13" s="41" t="s">
        <v>15</v>
      </c>
      <c r="D13" s="50">
        <v>592</v>
      </c>
      <c r="E13" s="50">
        <v>595</v>
      </c>
      <c r="F13" s="50">
        <v>632</v>
      </c>
      <c r="G13" s="50">
        <v>678</v>
      </c>
      <c r="H13" s="50">
        <v>706</v>
      </c>
      <c r="I13" s="50">
        <v>732</v>
      </c>
      <c r="J13" s="50">
        <v>710</v>
      </c>
      <c r="K13" s="50">
        <v>648</v>
      </c>
      <c r="L13" s="50">
        <v>616</v>
      </c>
      <c r="M13" s="50">
        <v>563</v>
      </c>
      <c r="N13" s="50">
        <v>499.2275570206877</v>
      </c>
      <c r="O13" s="284">
        <v>475.56111005672125</v>
      </c>
      <c r="P13" s="50">
        <v>478.49761097590101</v>
      </c>
      <c r="Q13" s="50">
        <v>489.09408676710984</v>
      </c>
      <c r="R13" s="50">
        <v>514.91662358846906</v>
      </c>
      <c r="S13" s="50">
        <v>540.3242664546184</v>
      </c>
      <c r="T13" s="50">
        <v>543.33569712049098</v>
      </c>
      <c r="U13" s="2"/>
      <c r="V13" s="15" t="s">
        <v>8</v>
      </c>
      <c r="W13" s="2" cm="1">
        <f t="array" ref="W13">SUMPRODUCT(('data PC'!$A$3:$A$1890='Tool paritaire comités'!$B$2)*('data PC'!$C$3:$C$1890='data PC'!$C6)*('data PC'!$E$3:$E$1890))</f>
        <v>279</v>
      </c>
      <c r="X13" s="199" cm="1">
        <f t="array" ref="X13">SUMPRODUCT(('data PC'!$A$3:$A$1890='Tool paritaire comités'!$B$2)*('data PC'!$C$3:$C$1890='data PC'!$C6)*('data PC'!$J$3:$J$1890))</f>
        <v>226</v>
      </c>
      <c r="Y13" s="2" cm="1">
        <f t="array" ref="Y13">SUMPRODUCT(('data PC'!$A$3:$A$1890='Tool paritaire comités'!$B$2)*('data PC'!$C$3:$C$1890='data PC'!$C6)*('data PC'!$O$3:$O$1890))</f>
        <v>269.03527676885659</v>
      </c>
      <c r="Z13" s="199" cm="1">
        <f t="array" ref="Z13">SUMPRODUCT(('data PC'!$A$3:$A$1890='Tool paritaire comités'!$B$2)*('data PC'!$C$3:$C$1890='data PC'!$C6)*('data PC'!$T$3:$T$1890))</f>
        <v>322.57589163805278</v>
      </c>
      <c r="AA13" s="2"/>
      <c r="AB13" s="2"/>
      <c r="AD13" s="2" t="e">
        <f>IF('Tool paritaire comités'!#REF!='data PC'!$Z$11,'data PC'!Y13,'data PC'!AA13)</f>
        <v>#REF!</v>
      </c>
      <c r="AE13" s="2" t="e">
        <f>IF('Tool paritaire comités'!#REF!='data PC'!$Z$11,'data PC'!Z13,'data PC'!AB13)</f>
        <v>#REF!</v>
      </c>
      <c r="AG13" s="2">
        <f>W24</f>
        <v>5373</v>
      </c>
      <c r="AH13" s="2">
        <f>X24</f>
        <v>8458</v>
      </c>
      <c r="AI13" s="2" t="e">
        <f>IF('Tool paritaire comités'!#REF!='data PC'!$Z$11,'data PC'!Y24,'data PC'!AA24)</f>
        <v>#REF!</v>
      </c>
      <c r="AJ13" s="2" t="e">
        <f>IF('Tool paritaire comités'!#REF!='data PC'!$Z$11,'data PC'!Z24,'data PC'!AB24)</f>
        <v>#REF!</v>
      </c>
      <c r="AM13" s="46"/>
      <c r="AN13" s="197">
        <v>120</v>
      </c>
      <c r="AO13" s="293" t="s">
        <v>226</v>
      </c>
      <c r="AP13" s="197"/>
      <c r="AQ13" t="s">
        <v>179</v>
      </c>
    </row>
    <row r="14" spans="1:43" x14ac:dyDescent="0.25">
      <c r="A14" t="str">
        <f t="shared" si="0"/>
        <v>104 ijzernijverheid</v>
      </c>
      <c r="B14" s="10">
        <v>104</v>
      </c>
      <c r="C14" s="41" t="s">
        <v>16</v>
      </c>
      <c r="D14" s="50">
        <v>349</v>
      </c>
      <c r="E14" s="50">
        <v>375</v>
      </c>
      <c r="F14" s="50">
        <v>433</v>
      </c>
      <c r="G14" s="50">
        <v>452</v>
      </c>
      <c r="H14" s="50">
        <v>498</v>
      </c>
      <c r="I14" s="50">
        <v>531</v>
      </c>
      <c r="J14" s="50">
        <v>565</v>
      </c>
      <c r="K14" s="50">
        <v>598</v>
      </c>
      <c r="L14" s="50">
        <v>650</v>
      </c>
      <c r="M14" s="50">
        <v>676</v>
      </c>
      <c r="N14" s="50">
        <v>640.43118163364147</v>
      </c>
      <c r="O14" s="284">
        <v>597.90038473894265</v>
      </c>
      <c r="P14" s="50">
        <v>548.19750059302646</v>
      </c>
      <c r="Q14" s="50">
        <v>506.6930482872267</v>
      </c>
      <c r="R14" s="50">
        <v>458.8552624076849</v>
      </c>
      <c r="S14" s="50">
        <v>408.54189506213373</v>
      </c>
      <c r="T14" s="50">
        <v>392.41675556400048</v>
      </c>
      <c r="U14" s="2"/>
      <c r="V14" s="15" t="s">
        <v>9</v>
      </c>
      <c r="W14" s="2" cm="1">
        <f t="array" ref="W14">SUMPRODUCT(('data PC'!$A$3:$A$1890='Tool paritaire comités'!$B$2)*('data PC'!$C$3:$C$1890='data PC'!$C7)*('data PC'!$E$3:$E$1890))</f>
        <v>2941</v>
      </c>
      <c r="X14" s="199" cm="1">
        <f t="array" ref="X14">SUMPRODUCT(('data PC'!$A$3:$A$1890='Tool paritaire comités'!$B$2)*('data PC'!$C$3:$C$1890='data PC'!$C7)*('data PC'!$J$3:$J$1890))</f>
        <v>2817</v>
      </c>
      <c r="Y14" s="2" cm="1">
        <f t="array" ref="Y14">SUMPRODUCT(('data PC'!$A$3:$A$1890='Tool paritaire comités'!$B$2)*('data PC'!$C$3:$C$1890='data PC'!$C7)*('data PC'!$O$3:$O$1890))</f>
        <v>2877.8345045384372</v>
      </c>
      <c r="Z14" s="199" cm="1">
        <f t="array" ref="Z14">SUMPRODUCT(('data PC'!$A$3:$A$1890='Tool paritaire comités'!$B$2)*('data PC'!$C$3:$C$1890='data PC'!$C7)*('data PC'!$T$3:$T$1890))</f>
        <v>3450.5513270879064</v>
      </c>
      <c r="AA14" s="2"/>
      <c r="AB14" s="2"/>
      <c r="AC14" s="9"/>
      <c r="AD14" s="2" t="e">
        <f>IF('Tool paritaire comités'!#REF!='data PC'!$Z$11,'data PC'!Y14,'data PC'!AA14)</f>
        <v>#REF!</v>
      </c>
      <c r="AE14" s="2" t="e">
        <f>IF('Tool paritaire comités'!#REF!='data PC'!$Z$11,'data PC'!Z14,'data PC'!AB14)</f>
        <v>#REF!</v>
      </c>
      <c r="AM14" s="46"/>
      <c r="AN14" s="295">
        <v>121</v>
      </c>
      <c r="AO14" s="69" t="s">
        <v>122</v>
      </c>
      <c r="AP14" s="197"/>
      <c r="AQ14" t="s">
        <v>180</v>
      </c>
    </row>
    <row r="15" spans="1:43" x14ac:dyDescent="0.25">
      <c r="A15" t="str">
        <f t="shared" si="0"/>
        <v>104 ijzernijverheid</v>
      </c>
      <c r="B15" s="10">
        <v>104</v>
      </c>
      <c r="C15" s="41" t="s">
        <v>17</v>
      </c>
      <c r="D15" s="50">
        <v>24</v>
      </c>
      <c r="E15" s="50">
        <v>20</v>
      </c>
      <c r="F15" s="50">
        <v>17</v>
      </c>
      <c r="G15" s="50">
        <v>26</v>
      </c>
      <c r="H15" s="50">
        <v>24</v>
      </c>
      <c r="I15" s="50">
        <v>32</v>
      </c>
      <c r="J15" s="50">
        <v>93</v>
      </c>
      <c r="K15" s="50">
        <v>82</v>
      </c>
      <c r="L15" s="50">
        <v>59</v>
      </c>
      <c r="M15" s="50">
        <v>106</v>
      </c>
      <c r="N15" s="50">
        <v>121.37073246508449</v>
      </c>
      <c r="O15" s="284">
        <v>127.86971700581429</v>
      </c>
      <c r="P15" s="50">
        <v>139.51225780823344</v>
      </c>
      <c r="Q15" s="50">
        <v>138.1082498650072</v>
      </c>
      <c r="R15" s="50">
        <v>124.06828223653775</v>
      </c>
      <c r="S15" s="50">
        <v>119.10667115537322</v>
      </c>
      <c r="T15" s="50">
        <v>110.39890479941278</v>
      </c>
      <c r="U15" s="2"/>
      <c r="V15" s="15" t="s">
        <v>10</v>
      </c>
      <c r="W15" s="2" cm="1">
        <f t="array" ref="W15">SUMPRODUCT(('data PC'!$A$3:$A$1890='Tool paritaire comités'!$B$2)*('data PC'!$C$3:$C$1890='data PC'!$C8)*('data PC'!$E$3:$E$1890))</f>
        <v>4288</v>
      </c>
      <c r="X15" s="199" cm="1">
        <f t="array" ref="X15">SUMPRODUCT(('data PC'!$A$3:$A$1890='Tool paritaire comités'!$B$2)*('data PC'!$C$3:$C$1890='data PC'!$C8)*('data PC'!$J$3:$J$1890))</f>
        <v>4441</v>
      </c>
      <c r="Y15" s="2" cm="1">
        <f t="array" ref="Y15">SUMPRODUCT(('data PC'!$A$3:$A$1890='Tool paritaire comités'!$B$2)*('data PC'!$C$3:$C$1890='data PC'!$C8)*('data PC'!$O$3:$O$1890))</f>
        <v>4521.9051199911555</v>
      </c>
      <c r="Z15" s="199" cm="1">
        <f t="array" ref="Z15">SUMPRODUCT(('data PC'!$A$3:$A$1890='Tool paritaire comités'!$B$2)*('data PC'!$C$3:$C$1890='data PC'!$C8)*('data PC'!$T$3:$T$1890))</f>
        <v>5421.8078517526092</v>
      </c>
      <c r="AA15" s="2"/>
      <c r="AB15" s="2"/>
      <c r="AC15" s="9"/>
      <c r="AD15" s="2" t="e">
        <f>IF('Tool paritaire comités'!#REF!='data PC'!$Z$11,'data PC'!Y15,'data PC'!AA15)</f>
        <v>#REF!</v>
      </c>
      <c r="AE15" s="2" t="e">
        <f>IF('Tool paritaire comités'!#REF!='data PC'!$Z$11,'data PC'!Z15,'data PC'!AB15)</f>
        <v>#REF!</v>
      </c>
      <c r="AM15" s="46"/>
      <c r="AN15" s="197">
        <v>124</v>
      </c>
      <c r="AO15" s="69" t="s">
        <v>123</v>
      </c>
      <c r="AP15" s="197"/>
      <c r="AQ15" t="s">
        <v>181</v>
      </c>
    </row>
    <row r="16" spans="1:43" x14ac:dyDescent="0.25">
      <c r="A16" t="str">
        <f t="shared" si="0"/>
        <v>104 ijzernijverheid</v>
      </c>
      <c r="B16" s="10">
        <v>104</v>
      </c>
      <c r="C16" s="41" t="s">
        <v>85</v>
      </c>
      <c r="D16" s="50">
        <v>1</v>
      </c>
      <c r="E16" s="50">
        <v>1</v>
      </c>
      <c r="F16" s="50">
        <v>0</v>
      </c>
      <c r="G16" s="50">
        <v>0</v>
      </c>
      <c r="H16" s="50">
        <v>1</v>
      </c>
      <c r="I16" s="50">
        <v>1</v>
      </c>
      <c r="J16" s="50">
        <v>0</v>
      </c>
      <c r="K16" s="50">
        <v>0</v>
      </c>
      <c r="L16" s="50">
        <v>1</v>
      </c>
      <c r="M16" s="50">
        <v>0</v>
      </c>
      <c r="N16" s="50">
        <v>0.54629629629629628</v>
      </c>
      <c r="O16" s="284">
        <v>6.8524519890260631</v>
      </c>
      <c r="P16" s="50">
        <v>8.1953068864720109</v>
      </c>
      <c r="Q16" s="50">
        <v>7.3678433464651754</v>
      </c>
      <c r="R16" s="50">
        <v>25.690202465646713</v>
      </c>
      <c r="S16" s="50">
        <v>19.177324125250216</v>
      </c>
      <c r="T16" s="50">
        <v>34.840454666440962</v>
      </c>
      <c r="U16" s="2"/>
      <c r="V16" s="15" t="s">
        <v>11</v>
      </c>
      <c r="W16" s="2" cm="1">
        <f t="array" ref="W16">SUMPRODUCT(('data PC'!$A$3:$A$1890='Tool paritaire comités'!$B$2)*('data PC'!$C$3:$C$1890='data PC'!$C9)*('data PC'!$E$3:$E$1890))</f>
        <v>4989</v>
      </c>
      <c r="X16" s="199" cm="1">
        <f t="array" ref="X16">SUMPRODUCT(('data PC'!$A$3:$A$1890='Tool paritaire comités'!$B$2)*('data PC'!$C$3:$C$1890='data PC'!$C9)*('data PC'!$J$3:$J$1890))</f>
        <v>5099</v>
      </c>
      <c r="Y16" s="2" cm="1">
        <f t="array" ref="Y16">SUMPRODUCT(('data PC'!$A$3:$A$1890='Tool paritaire comités'!$B$2)*('data PC'!$C$3:$C$1890='data PC'!$C9)*('data PC'!$O$3:$O$1890))</f>
        <v>5090.3963862187766</v>
      </c>
      <c r="Z16" s="199" cm="1">
        <f t="array" ref="Z16">SUMPRODUCT(('data PC'!$A$3:$A$1890='Tool paritaire comités'!$B$2)*('data PC'!$C$3:$C$1890='data PC'!$C9)*('data PC'!$T$3:$T$1890))</f>
        <v>5517.5776327892381</v>
      </c>
      <c r="AA16" s="2"/>
      <c r="AB16" s="2"/>
      <c r="AC16" s="9"/>
      <c r="AD16" s="2" t="e">
        <f>IF('Tool paritaire comités'!#REF!='data PC'!$Z$11,'data PC'!Y16,'data PC'!AA16)</f>
        <v>#REF!</v>
      </c>
      <c r="AE16" s="2" t="e">
        <f>IF('Tool paritaire comités'!#REF!='data PC'!$Z$11,'data PC'!Z16,'data PC'!AB16)</f>
        <v>#REF!</v>
      </c>
      <c r="AM16" s="46"/>
      <c r="AN16" s="197">
        <v>125</v>
      </c>
      <c r="AO16" s="293" t="s">
        <v>228</v>
      </c>
      <c r="AP16" s="197"/>
      <c r="AQ16" t="s">
        <v>182</v>
      </c>
    </row>
    <row r="17" spans="1:47" x14ac:dyDescent="0.25">
      <c r="A17" t="str">
        <f t="shared" si="0"/>
        <v>104 ijzernijverheid</v>
      </c>
      <c r="B17" s="10">
        <v>104</v>
      </c>
      <c r="C17" s="41" t="s">
        <v>6</v>
      </c>
      <c r="D17" s="50">
        <v>374</v>
      </c>
      <c r="E17" s="50">
        <v>396</v>
      </c>
      <c r="F17" s="50">
        <v>450</v>
      </c>
      <c r="G17" s="50">
        <v>478</v>
      </c>
      <c r="H17" s="50">
        <v>523</v>
      </c>
      <c r="I17" s="50">
        <v>564</v>
      </c>
      <c r="J17" s="50">
        <v>658</v>
      </c>
      <c r="K17" s="50">
        <v>680</v>
      </c>
      <c r="L17" s="50">
        <v>710</v>
      </c>
      <c r="M17" s="50">
        <v>782</v>
      </c>
      <c r="N17" s="50">
        <v>762.34821039502231</v>
      </c>
      <c r="O17" s="284">
        <v>732.62255373378298</v>
      </c>
      <c r="P17" s="50">
        <v>695.90506528773199</v>
      </c>
      <c r="Q17" s="50">
        <v>652.1691414986991</v>
      </c>
      <c r="R17" s="50">
        <v>608.61374710986934</v>
      </c>
      <c r="S17" s="50">
        <v>546.82589034275725</v>
      </c>
      <c r="T17" s="50">
        <v>537.65611502985416</v>
      </c>
      <c r="U17" s="2"/>
      <c r="V17" s="15" t="s">
        <v>12</v>
      </c>
      <c r="W17" s="2" cm="1">
        <f t="array" ref="W17">SUMPRODUCT(('data PC'!$A$3:$A$1890='Tool paritaire comités'!$B$2)*('data PC'!$C$3:$C$1890='data PC'!$C10)*('data PC'!$E$3:$E$1890))</f>
        <v>5305</v>
      </c>
      <c r="X17" s="199" cm="1">
        <f t="array" ref="X17">SUMPRODUCT(('data PC'!$A$3:$A$1890='Tool paritaire comités'!$B$2)*('data PC'!$C$3:$C$1890='data PC'!$C10)*('data PC'!$J$3:$J$1890))</f>
        <v>5507</v>
      </c>
      <c r="Y17" s="2" cm="1">
        <f t="array" ref="Y17">SUMPRODUCT(('data PC'!$A$3:$A$1890='Tool paritaire comités'!$B$2)*('data PC'!$C$3:$C$1890='data PC'!$C10)*('data PC'!$O$3:$O$1890))</f>
        <v>5665.7049829141251</v>
      </c>
      <c r="Z17" s="199" cm="1">
        <f t="array" ref="Z17">SUMPRODUCT(('data PC'!$A$3:$A$1890='Tool paritaire comités'!$B$2)*('data PC'!$C$3:$C$1890='data PC'!$C10)*('data PC'!$T$3:$T$1890))</f>
        <v>5477.5333279113238</v>
      </c>
      <c r="AA17" s="2"/>
      <c r="AB17" s="2"/>
      <c r="AC17" s="9"/>
      <c r="AD17" s="2" t="e">
        <f>IF('Tool paritaire comités'!#REF!='data PC'!$Z$11,'data PC'!Y17,'data PC'!AA17)</f>
        <v>#REF!</v>
      </c>
      <c r="AE17" s="2" t="e">
        <f>IF('Tool paritaire comités'!#REF!='data PC'!$Z$11,'data PC'!Z17,'data PC'!AB17)</f>
        <v>#REF!</v>
      </c>
      <c r="AM17" s="46"/>
      <c r="AN17" s="197">
        <v>130</v>
      </c>
      <c r="AO17" s="69" t="s">
        <v>125</v>
      </c>
      <c r="AP17" s="197"/>
      <c r="AQ17" t="s">
        <v>183</v>
      </c>
      <c r="AR17" s="301">
        <v>129</v>
      </c>
      <c r="AS17" s="301" t="s">
        <v>124</v>
      </c>
      <c r="AT17" s="301"/>
      <c r="AU17" s="301" t="s">
        <v>232</v>
      </c>
    </row>
    <row r="18" spans="1:47" x14ac:dyDescent="0.25">
      <c r="A18" t="str">
        <f t="shared" si="0"/>
        <v>104 ijzernijverheid</v>
      </c>
      <c r="B18" s="10">
        <v>104</v>
      </c>
      <c r="C18" s="41" t="s">
        <v>86</v>
      </c>
      <c r="D18" s="193">
        <v>1.0001710962692556</v>
      </c>
      <c r="E18" s="192"/>
      <c r="F18" s="192"/>
      <c r="G18" s="192"/>
      <c r="H18" s="192"/>
      <c r="I18" s="192"/>
      <c r="J18" s="192"/>
      <c r="K18" s="192"/>
      <c r="L18" s="192"/>
      <c r="M18" s="192"/>
      <c r="N18" s="192"/>
      <c r="O18" s="286"/>
      <c r="P18" s="192"/>
      <c r="Q18" s="192"/>
      <c r="R18" s="192"/>
      <c r="S18" s="192"/>
      <c r="T18" s="192"/>
      <c r="U18" s="2"/>
      <c r="V18" s="15" t="s">
        <v>13</v>
      </c>
      <c r="W18" s="2" cm="1">
        <f t="array" ref="W18">SUMPRODUCT(('data PC'!$A$3:$A$1890='Tool paritaire comités'!$B$2)*('data PC'!$C$3:$C$1890='data PC'!$C11)*('data PC'!$E$3:$E$1890))</f>
        <v>6017</v>
      </c>
      <c r="X18" s="199" cm="1">
        <f t="array" ref="X18">SUMPRODUCT(('data PC'!$A$3:$A$1890='Tool paritaire comités'!$B$2)*('data PC'!$C$3:$C$1890='data PC'!$C11)*('data PC'!$J$3:$J$1890))</f>
        <v>5683</v>
      </c>
      <c r="Y18" s="2" cm="1">
        <f t="array" ref="Y18">SUMPRODUCT(('data PC'!$A$3:$A$1890='Tool paritaire comités'!$B$2)*('data PC'!$C$3:$C$1890='data PC'!$C11)*('data PC'!$O$3:$O$1890))</f>
        <v>6014.7914949475471</v>
      </c>
      <c r="Z18" s="199" cm="1">
        <f t="array" ref="Z18">SUMPRODUCT(('data PC'!$A$3:$A$1890='Tool paritaire comités'!$B$2)*('data PC'!$C$3:$C$1890='data PC'!$C11)*('data PC'!$T$3:$T$1890))</f>
        <v>6096.5955331187815</v>
      </c>
      <c r="AA18" s="2"/>
      <c r="AB18" s="2"/>
      <c r="AC18" s="9"/>
      <c r="AD18" s="2" t="e">
        <f>IF('Tool paritaire comités'!#REF!='data PC'!$Z$11,'data PC'!Y18,'data PC'!AA18)</f>
        <v>#REF!</v>
      </c>
      <c r="AE18" s="2" t="e">
        <f>IF('Tool paritaire comités'!#REF!='data PC'!$Z$11,'data PC'!Z18,'data PC'!AB18)</f>
        <v>#REF!</v>
      </c>
      <c r="AM18" s="46"/>
      <c r="AN18" s="197">
        <v>136</v>
      </c>
      <c r="AO18" s="69" t="s">
        <v>126</v>
      </c>
      <c r="AP18" s="197"/>
      <c r="AQ18" t="s">
        <v>184</v>
      </c>
    </row>
    <row r="19" spans="1:47" x14ac:dyDescent="0.25">
      <c r="A19" t="str">
        <f t="shared" si="0"/>
        <v>104 ijzernijverheid</v>
      </c>
      <c r="B19" s="10">
        <v>104</v>
      </c>
      <c r="C19" s="41" t="s">
        <v>87</v>
      </c>
      <c r="D19" s="192"/>
      <c r="E19" s="193">
        <v>4.581263760585208E-4</v>
      </c>
      <c r="F19" s="193">
        <v>5.8268957136653476E-4</v>
      </c>
      <c r="G19" s="193">
        <v>2.8225473881734464E-3</v>
      </c>
      <c r="H19" s="193">
        <v>1.4615801586458366E-3</v>
      </c>
      <c r="I19" s="193">
        <v>6.3574999660377385E-3</v>
      </c>
      <c r="J19" s="193">
        <v>3.0072961021074818E-3</v>
      </c>
      <c r="K19" s="193">
        <v>1.6057947827957719E-2</v>
      </c>
      <c r="L19" s="193">
        <v>-2.829354373443238E-2</v>
      </c>
      <c r="M19" s="193">
        <v>-1.4133277084898976E-3</v>
      </c>
      <c r="N19" s="193">
        <v>-9.3596109577365194E-4</v>
      </c>
      <c r="O19" s="285">
        <v>1.2029920104361658E-4</v>
      </c>
      <c r="P19" s="193">
        <v>1.2029920104361658E-4</v>
      </c>
      <c r="Q19" s="193">
        <v>1.2029920104367209E-4</v>
      </c>
      <c r="R19" s="193">
        <v>1.2029920104356107E-4</v>
      </c>
      <c r="S19" s="193">
        <v>1.2029920104367209E-4</v>
      </c>
      <c r="T19" s="193">
        <v>1.2029920104367209E-4</v>
      </c>
      <c r="U19" s="2"/>
      <c r="V19" s="15" t="s">
        <v>14</v>
      </c>
      <c r="W19" s="2" cm="1">
        <f t="array" ref="W19">SUMPRODUCT(('data PC'!$A$3:$A$1890='Tool paritaire comités'!$B$2)*('data PC'!$C$3:$C$1890='data PC'!$C12)*('data PC'!$E$3:$E$1890))</f>
        <v>6656</v>
      </c>
      <c r="X19" s="199" cm="1">
        <f t="array" ref="X19">SUMPRODUCT(('data PC'!$A$3:$A$1890='Tool paritaire comités'!$B$2)*('data PC'!$C$3:$C$1890='data PC'!$C12)*('data PC'!$J$3:$J$1890))</f>
        <v>6254</v>
      </c>
      <c r="Y19" s="2" cm="1">
        <f t="array" ref="Y19">SUMPRODUCT(('data PC'!$A$3:$A$1890='Tool paritaire comités'!$B$2)*('data PC'!$C$3:$C$1890='data PC'!$C12)*('data PC'!$O$3:$O$1890))</f>
        <v>6173.3735682606648</v>
      </c>
      <c r="Z19" s="199" cm="1">
        <f t="array" ref="Z19">SUMPRODUCT(('data PC'!$A$3:$A$1890='Tool paritaire comités'!$B$2)*('data PC'!$C$3:$C$1890='data PC'!$C12)*('data PC'!$T$3:$T$1890))</f>
        <v>6472.2309176566332</v>
      </c>
      <c r="AA19" s="2"/>
      <c r="AB19" s="2"/>
      <c r="AC19" s="9"/>
      <c r="AD19" s="2" t="e">
        <f>IF('Tool paritaire comités'!#REF!='data PC'!$Z$11,'data PC'!Y19,'data PC'!AA19)</f>
        <v>#REF!</v>
      </c>
      <c r="AE19" s="2" t="e">
        <f>IF('Tool paritaire comités'!#REF!='data PC'!$Z$11,'data PC'!Z19,'data PC'!AB19)</f>
        <v>#REF!</v>
      </c>
      <c r="AM19" s="46"/>
      <c r="AN19" s="197">
        <v>140</v>
      </c>
      <c r="AO19" s="293" t="s">
        <v>227</v>
      </c>
      <c r="AP19" s="197"/>
      <c r="AQ19" t="s">
        <v>185</v>
      </c>
    </row>
    <row r="20" spans="1:47" x14ac:dyDescent="0.25">
      <c r="A20" t="str">
        <f t="shared" si="0"/>
        <v>104 ijzernijverheid</v>
      </c>
      <c r="B20" s="10">
        <v>104</v>
      </c>
      <c r="C20" s="41" t="s">
        <v>88</v>
      </c>
      <c r="D20" s="194"/>
      <c r="E20" s="50">
        <v>1.5069471149636458</v>
      </c>
      <c r="F20" s="50">
        <v>1.8098312963000711</v>
      </c>
      <c r="G20" s="50">
        <v>3.5203600476950285</v>
      </c>
      <c r="H20" s="50">
        <v>2.5788688097421821</v>
      </c>
      <c r="I20" s="50">
        <v>1.0961585956044064</v>
      </c>
      <c r="J20" s="50">
        <v>2.1454143371137895</v>
      </c>
      <c r="K20" s="50">
        <v>3.8247742578100667</v>
      </c>
      <c r="L20" s="50">
        <v>1.5852595380163577</v>
      </c>
      <c r="M20" s="50">
        <v>2.8276418908245069</v>
      </c>
      <c r="N20" s="50">
        <v>3.5832149765887777</v>
      </c>
      <c r="O20" s="284">
        <v>3.287004053699278</v>
      </c>
      <c r="P20" s="50">
        <v>3.4730436099647273</v>
      </c>
      <c r="Q20" s="50">
        <v>3.6376334639607548</v>
      </c>
      <c r="R20" s="50">
        <v>3.7355678391555744</v>
      </c>
      <c r="S20" s="50">
        <v>3.7988705626368828</v>
      </c>
      <c r="T20" s="50">
        <v>3.8939605945809546</v>
      </c>
      <c r="U20" s="2"/>
      <c r="V20" s="15" t="s">
        <v>15</v>
      </c>
      <c r="W20" s="2" cm="1">
        <f t="array" ref="W20">SUMPRODUCT(('data PC'!$A$3:$A$1890='Tool paritaire comités'!$B$2)*('data PC'!$C$3:$C$1890='data PC'!$C13)*('data PC'!$E$3:$E$1890))</f>
        <v>6562</v>
      </c>
      <c r="X20" s="199" cm="1">
        <f t="array" ref="X20">SUMPRODUCT(('data PC'!$A$3:$A$1890='Tool paritaire comités'!$B$2)*('data PC'!$C$3:$C$1890='data PC'!$C13)*('data PC'!$J$3:$J$1890))</f>
        <v>6564</v>
      </c>
      <c r="Y20" s="2" cm="1">
        <f t="array" ref="Y20">SUMPRODUCT(('data PC'!$A$3:$A$1890='Tool paritaire comités'!$B$2)*('data PC'!$C$3:$C$1890='data PC'!$C13)*('data PC'!$O$3:$O$1890))</f>
        <v>6408.9186022323283</v>
      </c>
      <c r="Z20" s="199" cm="1">
        <f t="array" ref="Z20">SUMPRODUCT(('data PC'!$A$3:$A$1890='Tool paritaire comités'!$B$2)*('data PC'!$C$3:$C$1890='data PC'!$C13)*('data PC'!$T$3:$T$1890))</f>
        <v>6303.998541705223</v>
      </c>
      <c r="AA20" s="2"/>
      <c r="AB20" s="2"/>
      <c r="AC20" s="2"/>
      <c r="AD20" s="2" t="e">
        <f>IF('Tool paritaire comités'!#REF!='data PC'!$Z$11,'data PC'!Y20,'data PC'!AA20)</f>
        <v>#REF!</v>
      </c>
      <c r="AE20" s="2" t="e">
        <f>IF('Tool paritaire comités'!#REF!='data PC'!$Z$11,'data PC'!Z20,'data PC'!AB20)</f>
        <v>#REF!</v>
      </c>
      <c r="AM20" s="46"/>
      <c r="AN20" s="197" t="s">
        <v>128</v>
      </c>
      <c r="AO20" s="1" t="s">
        <v>127</v>
      </c>
      <c r="AP20" s="197"/>
      <c r="AQ20" t="s">
        <v>128</v>
      </c>
    </row>
    <row r="21" spans="1:47" ht="15" customHeight="1" x14ac:dyDescent="0.25">
      <c r="A21" t="str">
        <f t="shared" si="0"/>
        <v>104 ijzernijverheid</v>
      </c>
      <c r="B21" s="10">
        <v>104</v>
      </c>
      <c r="C21" s="41" t="s">
        <v>89</v>
      </c>
      <c r="D21" s="194"/>
      <c r="E21" s="50">
        <v>16.3152856934542</v>
      </c>
      <c r="F21" s="50">
        <v>18.386086330353596</v>
      </c>
      <c r="G21" s="50">
        <v>19.702535678767866</v>
      </c>
      <c r="H21" s="50">
        <v>19.641320467145089</v>
      </c>
      <c r="I21" s="50">
        <v>21.41604795852588</v>
      </c>
      <c r="J21" s="50">
        <v>20.27863670782137</v>
      </c>
      <c r="K21" s="50">
        <v>22.462723247609929</v>
      </c>
      <c r="L21" s="50">
        <v>11.197444390762843</v>
      </c>
      <c r="M21" s="50">
        <v>24.127978538817953</v>
      </c>
      <c r="N21" s="50">
        <v>24.718935243385147</v>
      </c>
      <c r="O21" s="284">
        <v>26.79671646124644</v>
      </c>
      <c r="P21" s="50">
        <v>28.313370885268462</v>
      </c>
      <c r="Q21" s="50">
        <v>29.655160423059225</v>
      </c>
      <c r="R21" s="50">
        <v>30.453553014316114</v>
      </c>
      <c r="S21" s="50">
        <v>30.969617218874756</v>
      </c>
      <c r="T21" s="50">
        <v>31.744821807207551</v>
      </c>
      <c r="U21" s="28"/>
      <c r="V21" s="15" t="s">
        <v>16</v>
      </c>
      <c r="W21" s="2" cm="1">
        <f t="array" ref="W21">SUMPRODUCT(('data PC'!$A$3:$A$1890='Tool paritaire comités'!$B$2)*('data PC'!$C$3:$C$1890='data PC'!$C14)*('data PC'!$E$3:$E$1890))</f>
        <v>3997</v>
      </c>
      <c r="X21" s="199" cm="1">
        <f t="array" ref="X21">SUMPRODUCT(('data PC'!$A$3:$A$1890='Tool paritaire comités'!$B$2)*('data PC'!$C$3:$C$1890='data PC'!$C14)*('data PC'!$J$3:$J$1890))</f>
        <v>6171</v>
      </c>
      <c r="Y21" s="2" cm="1">
        <f t="array" ref="Y21">SUMPRODUCT(('data PC'!$A$3:$A$1890='Tool paritaire comités'!$B$2)*('data PC'!$C$3:$C$1890='data PC'!$C14)*('data PC'!$O$3:$O$1890))</f>
        <v>6238.0362655834724</v>
      </c>
      <c r="Z21" s="199" cm="1">
        <f t="array" ref="Z21">SUMPRODUCT(('data PC'!$A$3:$A$1890='Tool paritaire comités'!$B$2)*('data PC'!$C$3:$C$1890='data PC'!$C14)*('data PC'!$T$3:$T$1890))</f>
        <v>5922.9605811280362</v>
      </c>
      <c r="AA21" s="2"/>
      <c r="AB21" s="2"/>
      <c r="AC21" s="2"/>
      <c r="AD21" s="2" t="e">
        <f>IF('Tool paritaire comités'!#REF!='data PC'!$Z$11,'data PC'!Y21,'data PC'!AA21)</f>
        <v>#REF!</v>
      </c>
      <c r="AE21" s="2" t="e">
        <f>IF('Tool paritaire comités'!#REF!='data PC'!$Z$11,'data PC'!Z21,'data PC'!AB21)</f>
        <v>#REF!</v>
      </c>
      <c r="AG21">
        <f>SUM(W20:W23)/SUM(W13:W23)</f>
        <v>0.2814194765385522</v>
      </c>
      <c r="AH21">
        <f>SUM(X20:X23)/SUM(X13:X23)</f>
        <v>0.33345912228906305</v>
      </c>
      <c r="AM21" s="46"/>
      <c r="AN21" s="197" t="s">
        <v>130</v>
      </c>
      <c r="AO21" s="69" t="s">
        <v>129</v>
      </c>
      <c r="AP21" s="197"/>
      <c r="AQ21" t="s">
        <v>130</v>
      </c>
    </row>
    <row r="22" spans="1:47" x14ac:dyDescent="0.25">
      <c r="A22" t="str">
        <f t="shared" si="0"/>
        <v>104 ijzernijverheid</v>
      </c>
      <c r="B22" s="10">
        <v>104</v>
      </c>
      <c r="C22" s="41" t="s">
        <v>90</v>
      </c>
      <c r="D22" s="194"/>
      <c r="E22" s="50">
        <v>24.992679512257265</v>
      </c>
      <c r="F22" s="50">
        <v>23.886128939969129</v>
      </c>
      <c r="G22" s="50">
        <v>23.816545300937129</v>
      </c>
      <c r="H22" s="50">
        <v>22.747144618538783</v>
      </c>
      <c r="I22" s="50">
        <v>25.015804797206865</v>
      </c>
      <c r="J22" s="50">
        <v>24.646498873233718</v>
      </c>
      <c r="K22" s="50">
        <v>30.640113522443119</v>
      </c>
      <c r="L22" s="50">
        <v>12.406356638635547</v>
      </c>
      <c r="M22" s="50">
        <v>24.812891734688105</v>
      </c>
      <c r="N22" s="50">
        <v>27.212231092679033</v>
      </c>
      <c r="O22" s="284">
        <v>32.470381596945714</v>
      </c>
      <c r="P22" s="50">
        <v>34.308157056111071</v>
      </c>
      <c r="Q22" s="50">
        <v>35.934043510440823</v>
      </c>
      <c r="R22" s="50">
        <v>36.901479656573756</v>
      </c>
      <c r="S22" s="50">
        <v>37.526810065050391</v>
      </c>
      <c r="T22" s="50">
        <v>38.466148615550473</v>
      </c>
      <c r="U22" s="28"/>
      <c r="V22" s="15" t="s">
        <v>17</v>
      </c>
      <c r="W22" s="2" cm="1">
        <f t="array" ref="W22">SUMPRODUCT(('data PC'!$A$3:$A$1890='Tool paritaire comités'!$B$2)*('data PC'!$C$3:$C$1890='data PC'!$C15)*('data PC'!$E$3:$E$1890))</f>
        <v>1132</v>
      </c>
      <c r="X22" s="199" cm="1">
        <f t="array" ref="X22">SUMPRODUCT(('data PC'!$A$3:$A$1890='Tool paritaire comités'!$B$2)*('data PC'!$C$3:$C$1890='data PC'!$C15)*('data PC'!$J$3:$J$1890))</f>
        <v>1917</v>
      </c>
      <c r="Y22" s="2" cm="1">
        <f t="array" ref="Y22">SUMPRODUCT(('data PC'!$A$3:$A$1890='Tool paritaire comités'!$B$2)*('data PC'!$C$3:$C$1890='data PC'!$C15)*('data PC'!$O$3:$O$1890))</f>
        <v>3096.1502133646809</v>
      </c>
      <c r="Z22" s="199" cm="1">
        <f t="array" ref="Z22">SUMPRODUCT(('data PC'!$A$3:$A$1890='Tool paritaire comités'!$B$2)*('data PC'!$C$3:$C$1890='data PC'!$C15)*('data PC'!$T$3:$T$1890))</f>
        <v>2958.35190470826</v>
      </c>
      <c r="AA22" s="2"/>
      <c r="AB22" s="2"/>
      <c r="AC22" s="2"/>
      <c r="AD22" s="2" t="e">
        <f>IF('Tool paritaire comités'!#REF!='data PC'!$Z$11,'data PC'!Y22,'data PC'!AA22)</f>
        <v>#REF!</v>
      </c>
      <c r="AE22" s="2" t="e">
        <f>IF('Tool paritaire comités'!#REF!='data PC'!$Z$11,'data PC'!Z22,'data PC'!AB22)</f>
        <v>#REF!</v>
      </c>
      <c r="AM22" s="46"/>
      <c r="AN22" s="197" t="s">
        <v>132</v>
      </c>
      <c r="AO22" s="69" t="s">
        <v>131</v>
      </c>
      <c r="AP22" s="197"/>
      <c r="AQ22" t="s">
        <v>132</v>
      </c>
      <c r="AR22" s="1" t="s">
        <v>103</v>
      </c>
    </row>
    <row r="23" spans="1:47" x14ac:dyDescent="0.25">
      <c r="A23" t="str">
        <f t="shared" si="0"/>
        <v>104 ijzernijverheid</v>
      </c>
      <c r="B23" s="10">
        <v>104</v>
      </c>
      <c r="C23" s="41" t="s">
        <v>91</v>
      </c>
      <c r="D23" s="194"/>
      <c r="E23" s="50">
        <v>27.873989767144248</v>
      </c>
      <c r="F23" s="50">
        <v>27.267260696185335</v>
      </c>
      <c r="G23" s="50">
        <v>26.970524117384091</v>
      </c>
      <c r="H23" s="50">
        <v>25.884553076416697</v>
      </c>
      <c r="I23" s="50">
        <v>27.691235870410633</v>
      </c>
      <c r="J23" s="50">
        <v>24.088952601110655</v>
      </c>
      <c r="K23" s="50">
        <v>27.782245753838009</v>
      </c>
      <c r="L23" s="50">
        <v>9.8668082162401376</v>
      </c>
      <c r="M23" s="50">
        <v>22.15128383944835</v>
      </c>
      <c r="N23" s="50">
        <v>22.239473646587019</v>
      </c>
      <c r="O23" s="284">
        <v>23.229161123413817</v>
      </c>
      <c r="P23" s="50">
        <v>25.438494031711897</v>
      </c>
      <c r="Q23" s="50">
        <v>27.413490235547357</v>
      </c>
      <c r="R23" s="50">
        <v>28.262991187171369</v>
      </c>
      <c r="S23" s="50">
        <v>30.933473467278304</v>
      </c>
      <c r="T23" s="50">
        <v>33.309203144539772</v>
      </c>
      <c r="U23" s="28"/>
      <c r="V23" s="15" t="s">
        <v>18</v>
      </c>
      <c r="W23" s="2" cm="1">
        <f t="array" ref="W23">SUMPRODUCT(('data PC'!$A$3:$A$1890='Tool paritaire comités'!$B$2)*('data PC'!$C$3:$C$1890='data PC'!$C16)*('data PC'!$E$3:$E$1890))</f>
        <v>244</v>
      </c>
      <c r="X23" s="200" cm="1">
        <f t="array" ref="X23">SUMPRODUCT(('data PC'!$A$3:$A$1890='Tool paritaire comités'!$B$2)*('data PC'!$C$3:$C$1890='data PC'!$C16)*('data PC'!$J$3:$J$1890))</f>
        <v>370</v>
      </c>
      <c r="Y23" s="2" cm="1">
        <f t="array" ref="Y23">SUMPRODUCT(('data PC'!$A$3:$A$1890='Tool paritaire comités'!$B$2)*('data PC'!$C$3:$C$1890='data PC'!$C16)*('data PC'!$O$3:$O$1890))</f>
        <v>837.44198923023396</v>
      </c>
      <c r="Z23" s="199" cm="1">
        <f t="array" ref="Z23">SUMPRODUCT(('data PC'!$A$3:$A$1890='Tool paritaire comités'!$B$2)*('data PC'!$C$3:$C$1890='data PC'!$C16)*('data PC'!$T$3:$T$1890))</f>
        <v>1672.6074969241024</v>
      </c>
      <c r="AA23" s="2"/>
      <c r="AB23" s="2"/>
      <c r="AC23" s="2"/>
      <c r="AD23" s="2" t="e">
        <f>IF('Tool paritaire comités'!#REF!='data PC'!$Z$11,'data PC'!Y23,'data PC'!AA23)</f>
        <v>#REF!</v>
      </c>
      <c r="AE23" s="2" t="e">
        <f>IF('Tool paritaire comités'!#REF!='data PC'!$Z$11,'data PC'!Z23,'data PC'!AB23)</f>
        <v>#REF!</v>
      </c>
      <c r="AM23" s="47"/>
      <c r="AN23" s="197">
        <v>152</v>
      </c>
      <c r="AO23" s="69" t="s">
        <v>133</v>
      </c>
      <c r="AP23" s="197"/>
      <c r="AQ23" t="s">
        <v>186</v>
      </c>
      <c r="AR23" s="282">
        <v>30</v>
      </c>
      <c r="AS23" s="282" t="s">
        <v>69</v>
      </c>
      <c r="AT23" s="282">
        <v>30</v>
      </c>
    </row>
    <row r="24" spans="1:47" x14ac:dyDescent="0.25">
      <c r="A24" t="str">
        <f t="shared" si="0"/>
        <v>104 ijzernijverheid</v>
      </c>
      <c r="B24" s="10">
        <v>104</v>
      </c>
      <c r="C24" s="41" t="s">
        <v>92</v>
      </c>
      <c r="D24" s="194"/>
      <c r="E24" s="50">
        <v>23.79367225071201</v>
      </c>
      <c r="F24" s="50">
        <v>24.254441656242658</v>
      </c>
      <c r="G24" s="50">
        <v>24.374463292611598</v>
      </c>
      <c r="H24" s="50">
        <v>22.811806650285064</v>
      </c>
      <c r="I24" s="50">
        <v>23.368475856424727</v>
      </c>
      <c r="J24" s="50">
        <v>19.881734887864802</v>
      </c>
      <c r="K24" s="50">
        <v>23.829816901691217</v>
      </c>
      <c r="L24" s="50">
        <v>3.9272147947038372</v>
      </c>
      <c r="M24" s="50">
        <v>15.218346570112468</v>
      </c>
      <c r="N24" s="50">
        <v>14.866393138567044</v>
      </c>
      <c r="O24" s="284">
        <v>14.886301621473402</v>
      </c>
      <c r="P24" s="50">
        <v>14.745705496911286</v>
      </c>
      <c r="Q24" s="50">
        <v>14.161480381513151</v>
      </c>
      <c r="R24" s="50">
        <v>14.90998296403686</v>
      </c>
      <c r="S24" s="50">
        <v>14.989350420005131</v>
      </c>
      <c r="T24" s="50">
        <v>15.357345510726823</v>
      </c>
      <c r="U24" s="28"/>
      <c r="V24" s="55" t="s">
        <v>6</v>
      </c>
      <c r="W24" s="53">
        <f>SUM(W21:W23)</f>
        <v>5373</v>
      </c>
      <c r="X24" s="53">
        <f>SUM(X21:X23)</f>
        <v>8458</v>
      </c>
      <c r="Y24" s="54">
        <f>SUM(Y21:Y23)</f>
        <v>10171.628468178387</v>
      </c>
      <c r="Z24" s="202">
        <f t="shared" ref="Z24" si="1">SUM(Z21:Z23)</f>
        <v>10553.919982760399</v>
      </c>
      <c r="AA24" s="53"/>
      <c r="AB24" s="53"/>
      <c r="AM24" s="46"/>
      <c r="AN24" s="197">
        <v>201</v>
      </c>
      <c r="AO24" s="69" t="s">
        <v>134</v>
      </c>
      <c r="AP24" s="197"/>
      <c r="AQ24" t="s">
        <v>187</v>
      </c>
    </row>
    <row r="25" spans="1:47" x14ac:dyDescent="0.25">
      <c r="A25" t="str">
        <f t="shared" si="0"/>
        <v>104 ijzernijverheid</v>
      </c>
      <c r="B25" s="10">
        <v>104</v>
      </c>
      <c r="C25" s="41" t="s">
        <v>93</v>
      </c>
      <c r="D25" s="194"/>
      <c r="E25" s="50">
        <v>13.008591747551447</v>
      </c>
      <c r="F25" s="50">
        <v>12.150215287770006</v>
      </c>
      <c r="G25" s="50">
        <v>13.693328124756869</v>
      </c>
      <c r="H25" s="50">
        <v>13.042886040391121</v>
      </c>
      <c r="I25" s="50">
        <v>16.598290514560574</v>
      </c>
      <c r="J25" s="50">
        <v>15.100386745266318</v>
      </c>
      <c r="K25" s="50">
        <v>22.540603092825446</v>
      </c>
      <c r="L25" s="50">
        <v>-2.4717990420354994</v>
      </c>
      <c r="M25" s="50">
        <v>12.428330023662596</v>
      </c>
      <c r="N25" s="50">
        <v>11.346747648534921</v>
      </c>
      <c r="O25" s="284">
        <v>11.054003634676409</v>
      </c>
      <c r="P25" s="50">
        <v>10.129289270654347</v>
      </c>
      <c r="Q25" s="50">
        <v>9.7081269504627556</v>
      </c>
      <c r="R25" s="50">
        <v>9.4084743497853314</v>
      </c>
      <c r="S25" s="50">
        <v>9.3201387762678394</v>
      </c>
      <c r="T25" s="50">
        <v>9.0722086876459329</v>
      </c>
      <c r="U25" s="28"/>
      <c r="V25" s="13"/>
      <c r="AM25" s="46"/>
      <c r="AN25" s="197">
        <v>202</v>
      </c>
      <c r="AO25" s="1" t="s">
        <v>163</v>
      </c>
      <c r="AP25" s="197"/>
      <c r="AQ25" t="s">
        <v>188</v>
      </c>
    </row>
    <row r="26" spans="1:47" x14ac:dyDescent="0.25">
      <c r="A26" t="str">
        <f t="shared" si="0"/>
        <v>104 ijzernijverheid</v>
      </c>
      <c r="B26" s="10">
        <v>104</v>
      </c>
      <c r="C26" s="41" t="s">
        <v>94</v>
      </c>
      <c r="D26" s="194"/>
      <c r="E26" s="50">
        <v>12.964803687029377</v>
      </c>
      <c r="F26" s="50">
        <v>13.076043599337099</v>
      </c>
      <c r="G26" s="50">
        <v>13.57402987842684</v>
      </c>
      <c r="H26" s="50">
        <v>11.537629403169143</v>
      </c>
      <c r="I26" s="50">
        <v>13.20981000776626</v>
      </c>
      <c r="J26" s="50">
        <v>9.9114225272627152</v>
      </c>
      <c r="K26" s="50">
        <v>15.347835969369127</v>
      </c>
      <c r="L26" s="50">
        <v>-5.5126748141723132</v>
      </c>
      <c r="M26" s="50">
        <v>7.8148553404678154</v>
      </c>
      <c r="N26" s="50">
        <v>8.3901251728982285</v>
      </c>
      <c r="O26" s="284">
        <v>9.3911050711030004</v>
      </c>
      <c r="P26" s="50">
        <v>9.4423263352770217</v>
      </c>
      <c r="Q26" s="50">
        <v>9.1787236344154834</v>
      </c>
      <c r="R26" s="50">
        <v>8.8855357912011783</v>
      </c>
      <c r="S26" s="50">
        <v>8.0912860436229419</v>
      </c>
      <c r="T26" s="50">
        <v>7.5339704851652707</v>
      </c>
      <c r="U26" s="29"/>
      <c r="V26" s="14" t="s">
        <v>5</v>
      </c>
      <c r="AC26" s="203"/>
      <c r="AE26" s="203"/>
      <c r="AG26" s="375" t="s">
        <v>60</v>
      </c>
      <c r="AH26" s="376"/>
      <c r="AI26" s="376"/>
      <c r="AJ26" s="376"/>
      <c r="AK26" s="376"/>
      <c r="AL26" s="377"/>
      <c r="AM26" s="46"/>
      <c r="AN26" s="197">
        <v>207</v>
      </c>
      <c r="AO26" s="69" t="s">
        <v>135</v>
      </c>
      <c r="AP26" s="197"/>
      <c r="AQ26" t="s">
        <v>189</v>
      </c>
    </row>
    <row r="27" spans="1:47" x14ac:dyDescent="0.25">
      <c r="A27" t="str">
        <f t="shared" si="0"/>
        <v>104 ijzernijverheid</v>
      </c>
      <c r="B27" s="10">
        <v>104</v>
      </c>
      <c r="C27" s="41" t="s">
        <v>95</v>
      </c>
      <c r="D27" s="192"/>
      <c r="E27" s="50">
        <v>9.4519922206752724</v>
      </c>
      <c r="F27" s="50">
        <v>9.5740059311099355</v>
      </c>
      <c r="G27" s="50">
        <v>11.584954423350505</v>
      </c>
      <c r="H27" s="50">
        <v>11.505427349759461</v>
      </c>
      <c r="I27" s="50">
        <v>15.437097125803609</v>
      </c>
      <c r="J27" s="50">
        <v>13.55325289070821</v>
      </c>
      <c r="K27" s="50">
        <v>22.41187741442857</v>
      </c>
      <c r="L27" s="50">
        <v>-8.2849826386967909</v>
      </c>
      <c r="M27" s="50">
        <v>8.682365378404608</v>
      </c>
      <c r="N27" s="50">
        <v>8.2041010848452753</v>
      </c>
      <c r="O27" s="284">
        <v>7.8021159209826854</v>
      </c>
      <c r="P27" s="50">
        <v>7.4322477916017515</v>
      </c>
      <c r="Q27" s="50">
        <v>7.4781405317987364</v>
      </c>
      <c r="R27" s="50">
        <v>7.6437462386837138</v>
      </c>
      <c r="S27" s="50">
        <v>8.0473105508311846</v>
      </c>
      <c r="T27" s="50">
        <v>8.444390744287757</v>
      </c>
      <c r="U27" s="28"/>
      <c r="W27" s="3">
        <v>2015</v>
      </c>
      <c r="X27" s="3">
        <v>2016</v>
      </c>
      <c r="Y27" s="3">
        <v>2017</v>
      </c>
      <c r="Z27" s="3">
        <v>2018</v>
      </c>
      <c r="AA27" s="3">
        <v>2019</v>
      </c>
      <c r="AB27" s="3">
        <v>2020</v>
      </c>
      <c r="AC27" s="11">
        <v>2021</v>
      </c>
      <c r="AD27" s="3">
        <v>2022</v>
      </c>
      <c r="AE27" s="3">
        <v>2023</v>
      </c>
      <c r="AF27" s="3" t="s">
        <v>104</v>
      </c>
      <c r="AG27" s="3">
        <v>2025</v>
      </c>
      <c r="AH27" s="3">
        <v>2026</v>
      </c>
      <c r="AI27" s="3">
        <v>2027</v>
      </c>
      <c r="AJ27" s="3">
        <v>2028</v>
      </c>
      <c r="AK27" s="3">
        <v>2029</v>
      </c>
      <c r="AL27" s="3">
        <v>2030</v>
      </c>
      <c r="AM27" s="3"/>
      <c r="AN27" s="197">
        <v>209</v>
      </c>
      <c r="AO27" s="69" t="s">
        <v>136</v>
      </c>
      <c r="AP27" s="197"/>
      <c r="AQ27" t="s">
        <v>190</v>
      </c>
    </row>
    <row r="28" spans="1:47" x14ac:dyDescent="0.25">
      <c r="A28" t="str">
        <f t="shared" si="0"/>
        <v>104 ijzernijverheid</v>
      </c>
      <c r="B28" s="10">
        <v>104</v>
      </c>
      <c r="C28" s="41" t="s">
        <v>96</v>
      </c>
      <c r="D28" s="192"/>
      <c r="E28" s="50">
        <v>36.117015014141138</v>
      </c>
      <c r="F28" s="50">
        <v>38.854392087360637</v>
      </c>
      <c r="G28" s="50">
        <v>45.83372983154981</v>
      </c>
      <c r="H28" s="50">
        <v>47.229752474748935</v>
      </c>
      <c r="I28" s="50">
        <v>54.474488268561188</v>
      </c>
      <c r="J28" s="50">
        <v>56.305285263526109</v>
      </c>
      <c r="K28" s="50">
        <v>67.284138326597386</v>
      </c>
      <c r="L28" s="50">
        <v>44.691816398443343</v>
      </c>
      <c r="M28" s="50">
        <v>66.050201719518427</v>
      </c>
      <c r="N28" s="50">
        <v>69.014909618495338</v>
      </c>
      <c r="O28" s="284">
        <v>66.06004208519856</v>
      </c>
      <c r="P28" s="50">
        <v>61.673019227232757</v>
      </c>
      <c r="Q28" s="50">
        <v>56.546200432964234</v>
      </c>
      <c r="R28" s="50">
        <v>52.265044323340696</v>
      </c>
      <c r="S28" s="50">
        <v>47.330609150455892</v>
      </c>
      <c r="T28" s="50">
        <v>42.140819428136453</v>
      </c>
      <c r="U28" s="29"/>
      <c r="V28" s="12" t="s">
        <v>19</v>
      </c>
      <c r="W28" s="2" cm="1">
        <f t="array" ref="W28">SUMPRODUCT(('data PC'!$A$3:$A$1890='Tool paritaire comités'!$B$2)*('data PC'!$C$3:$C$1890='data PC'!$C$32)*('data PC'!$D$2:$T$2=W27)*('data PC'!$D$3:$T$1890))</f>
        <v>6217.1363524398275</v>
      </c>
      <c r="X28" s="2" cm="1">
        <f t="array" ref="X28">SUMPRODUCT(('data PC'!$A$3:$A$1890='Tool paritaire comités'!$B$2)*('data PC'!$C$3:$C$1890='data PC'!$C$32)*('data PC'!$D$2:$T$2=X27)*('data PC'!$D$3:$T$1890))</f>
        <v>6379.1138422704234</v>
      </c>
      <c r="Y28" s="2" cm="1">
        <f t="array" ref="Y28">SUMPRODUCT(('data PC'!$A$3:$A$1890='Tool paritaire comités'!$B$2)*('data PC'!$C$3:$C$1890='data PC'!$C$32)*('data PC'!$D$2:$T$2=Y27)*('data PC'!$D$3:$T$1890))</f>
        <v>6021.8114793342629</v>
      </c>
      <c r="Z28" s="2" cm="1">
        <f t="array" ref="Z28">SUMPRODUCT(('data PC'!$A$3:$A$1890='Tool paritaire comités'!$B$2)*('data PC'!$C$3:$C$1890='data PC'!$C$32)*('data PC'!$D$2:$T$2=Z27)*('data PC'!$D$3:$T$1890))</f>
        <v>5845.9018569676673</v>
      </c>
      <c r="AA28" s="2" cm="1">
        <f t="array" ref="AA28">SUMPRODUCT(('data PC'!$A$3:$A$1890='Tool paritaire comités'!$B$2)*('data PC'!$C$3:$C$1890='data PC'!$C$32)*('data PC'!$D$2:$T$2=AA27)*('data PC'!$D$3:$T$1890))</f>
        <v>6177.7164482694925</v>
      </c>
      <c r="AB28" s="2" cm="1">
        <f t="array" ref="AB28">SUMPRODUCT(('data PC'!$A$3:$A$1890='Tool paritaire comités'!$B$2)*('data PC'!$C$3:$C$1890='data PC'!$C$32)*('data PC'!$D$2:$T$2=AB27)*('data PC'!$D$3:$T$1890))</f>
        <v>6128.2246994115721</v>
      </c>
      <c r="AC28" s="2" cm="1">
        <f t="array" ref="AC28">SUMPRODUCT(('data PC'!$A$3:$A$1890='Tool paritaire comités'!$B$2)*('data PC'!$C$3:$C$1890='data PC'!$C$32)*('data PC'!$D$2:$T$2=AC27)*('data PC'!$D$3:$T$1890))</f>
        <v>6489.1947793923437</v>
      </c>
      <c r="AD28" s="2" cm="1">
        <f t="array" ref="AD28">SUMPRODUCT(('data PC'!$A$3:$A$1890='Tool paritaire comités'!$B$2)*('data PC'!$C$3:$C$1890='data PC'!$C$32)*('data PC'!$D$2:$T$2=AD27)*('data PC'!$D$3:$T$1890))</f>
        <v>6115.1833204772092</v>
      </c>
      <c r="AE28" s="2" cm="1">
        <f t="array" ref="AE28">SUMPRODUCT(('data PC'!$A$3:$A$1890='Tool paritaire comités'!$B$2)*('data PC'!$C$3:$C$1890='data PC'!$C$32)*('data PC'!$D$2:$T$2=AE27)*('data PC'!$D$3:$T$1890))</f>
        <v>6929.638828909081</v>
      </c>
      <c r="AF28" s="2" cm="1">
        <f t="array" ref="AF28">SUMPRODUCT(('data PC'!$A$3:$A$1890='Tool paritaire comités'!$B$2)*('data PC'!$C$3:$C$1890='data PC'!$C$32)*('data PC'!$D$2:$T$2=AF27)*('data PC'!$D$3:$T$1890))</f>
        <v>7177.8542102036727</v>
      </c>
      <c r="AG28" s="2" cm="1">
        <f t="array" ref="AG28">SUMPRODUCT(('data PC'!$A$3:$A$1890='Tool paritaire comités'!$B$2)*('data PC'!$C$3:$C$1890='data PC'!$C$32)*('data PC'!$D$2:$T$2=AG27)*('data PC'!$D$3:$T$1890))</f>
        <v>6831.6728134426721</v>
      </c>
      <c r="AH28" s="2" cm="1">
        <f t="array" ref="AH28">SUMPRODUCT(('data PC'!$A$3:$A$1890='Tool paritaire comités'!$B$2)*('data PC'!$C$3:$C$1890='data PC'!$C$32)*('data PC'!$D$2:$T$2=AH27)*('data PC'!$D$3:$T$1890))</f>
        <v>6978.8777929611206</v>
      </c>
      <c r="AI28" s="2" cm="1">
        <f t="array" ref="AI28">SUMPRODUCT(('data PC'!$A$3:$A$1890='Tool paritaire comités'!$B$2)*('data PC'!$C$3:$C$1890='data PC'!$C$32)*('data PC'!$D$2:$T$2=AI27)*('data PC'!$D$3:$T$1890))</f>
        <v>7119.0641698998061</v>
      </c>
      <c r="AJ28" s="2" cm="1">
        <f t="array" ref="AJ28">SUMPRODUCT(('data PC'!$A$3:$A$1890='Tool paritaire comités'!$B$2)*('data PC'!$C$3:$C$1890='data PC'!$C$32)*('data PC'!$D$2:$T$2=AJ27)*('data PC'!$D$3:$T$1890))</f>
        <v>7239.5501452214685</v>
      </c>
      <c r="AK28" s="2" cm="1">
        <f t="array" ref="AK28">SUMPRODUCT(('data PC'!$A$3:$A$1890='Tool paritaire comités'!$B$2)*('data PC'!$C$3:$C$1890='data PC'!$C$32)*('data PC'!$D$2:$T$2=AK27)*('data PC'!$D$3:$T$1890))</f>
        <v>7376.8325820465243</v>
      </c>
      <c r="AL28" s="2" cm="1">
        <f t="array" ref="AL28">SUMPRODUCT(('data PC'!$A$3:$A$1890='Tool paritaire comités'!$B$2)*('data PC'!$C$3:$C$1890='data PC'!$C$32)*('data PC'!$D$2:$T$2=AL27)*('data PC'!$D$3:$T$1890))</f>
        <v>7496.6604188527072</v>
      </c>
      <c r="AM28" s="46"/>
      <c r="AN28" s="197">
        <v>210</v>
      </c>
      <c r="AO28" s="293" t="s">
        <v>137</v>
      </c>
      <c r="AP28" s="197"/>
      <c r="AQ28" t="s">
        <v>191</v>
      </c>
    </row>
    <row r="29" spans="1:47" x14ac:dyDescent="0.25">
      <c r="A29" t="str">
        <f t="shared" si="0"/>
        <v>104 ijzernijverheid</v>
      </c>
      <c r="B29" s="10">
        <v>104</v>
      </c>
      <c r="C29" s="41" t="s">
        <v>97</v>
      </c>
      <c r="D29" s="192"/>
      <c r="E29" s="50">
        <v>9.2334776423046332</v>
      </c>
      <c r="F29" s="50">
        <v>7.6970559658266877</v>
      </c>
      <c r="G29" s="50">
        <v>6.5805751538384021</v>
      </c>
      <c r="H29" s="50">
        <v>10.029023910843955</v>
      </c>
      <c r="I29" s="50">
        <v>9.375062608464134</v>
      </c>
      <c r="J29" s="50">
        <v>12.392876954306411</v>
      </c>
      <c r="K29" s="50">
        <v>37.230509258957078</v>
      </c>
      <c r="L29" s="50">
        <v>29.190078328813911</v>
      </c>
      <c r="M29" s="50">
        <v>22.588550079677201</v>
      </c>
      <c r="N29" s="50">
        <v>40.633419648164583</v>
      </c>
      <c r="O29" s="284">
        <v>46.653745361925779</v>
      </c>
      <c r="P29" s="50">
        <v>49.151892680609258</v>
      </c>
      <c r="Q29" s="50">
        <v>53.627173688888178</v>
      </c>
      <c r="R29" s="50">
        <v>53.087486502867087</v>
      </c>
      <c r="S29" s="50">
        <v>47.690657618961936</v>
      </c>
      <c r="T29" s="50">
        <v>45.783461911527688</v>
      </c>
      <c r="U29" s="28"/>
      <c r="V29" s="12" t="s">
        <v>52</v>
      </c>
      <c r="W29" s="2" cm="1">
        <f t="array" ref="W29">SUMPRODUCT(('data PC'!$A$3:$A$1890='Tool paritaire comités'!$B$2)*('data PC'!$C$3:$C$1890='data PC'!$C$31)*('data PC'!$D$2:$T$2=W27)*('data PC'!$D$3:$T$1890))</f>
        <v>698.56256346626844</v>
      </c>
      <c r="X29" s="2" cm="1">
        <f t="array" ref="X29">SUMPRODUCT(('data PC'!$A$3:$A$1890='Tool paritaire comités'!$B$2)*('data PC'!$C$3:$C$1890='data PC'!$C$31)*('data PC'!$D$2:$T$2=X27)*('data PC'!$D$3:$T$1890))</f>
        <v>761.51334146349086</v>
      </c>
      <c r="Y29" s="2" cm="1">
        <f t="array" ref="Y29">SUMPRODUCT(('data PC'!$A$3:$A$1890='Tool paritaire comités'!$B$2)*('data PC'!$C$3:$C$1890='data PC'!$C$31)*('data PC'!$D$2:$T$2=Y27)*('data PC'!$D$3:$T$1890))</f>
        <v>775.42869340002176</v>
      </c>
      <c r="Z29" s="2" cm="1">
        <f t="array" ref="Z29">SUMPRODUCT(('data PC'!$A$3:$A$1890='Tool paritaire comités'!$B$2)*('data PC'!$C$3:$C$1890='data PC'!$C$31)*('data PC'!$D$2:$T$2=Z27)*('data PC'!$D$3:$T$1890))</f>
        <v>828.27034535900214</v>
      </c>
      <c r="AA29" s="2" cm="1">
        <f t="array" ref="AA29">SUMPRODUCT(('data PC'!$A$3:$A$1890='Tool paritaire comités'!$B$2)*('data PC'!$C$3:$C$1890='data PC'!$C$31)*('data PC'!$D$2:$T$2=AA27)*('data PC'!$D$3:$T$1890))</f>
        <v>935.97814851388728</v>
      </c>
      <c r="AB29" s="2" cm="1">
        <f t="array" ref="AB29">SUMPRODUCT(('data PC'!$A$3:$A$1890='Tool paritaire comités'!$B$2)*('data PC'!$C$3:$C$1890='data PC'!$C$31)*('data PC'!$D$2:$T$2=AB27)*('data PC'!$D$3:$T$1890))</f>
        <v>1020.6059688883613</v>
      </c>
      <c r="AC29" s="2" cm="1">
        <f t="array" ref="AC29">SUMPRODUCT(('data PC'!$A$3:$A$1890='Tool paritaire comités'!$B$2)*('data PC'!$C$3:$C$1890='data PC'!$C$31)*('data PC'!$D$2:$T$2=AC27)*('data PC'!$D$3:$T$1890))</f>
        <v>1164.0184661686344</v>
      </c>
      <c r="AD29" s="2" cm="1">
        <f t="array" ref="AD29">SUMPRODUCT(('data PC'!$A$3:$A$1890='Tool paritaire comités'!$B$2)*('data PC'!$C$3:$C$1890='data PC'!$C$31)*('data PC'!$D$2:$T$2=AD27)*('data PC'!$D$3:$T$1890))</f>
        <v>1145.275094026581</v>
      </c>
      <c r="AE29" s="2" cm="1">
        <f t="array" ref="AE29">SUMPRODUCT(('data PC'!$A$3:$A$1890='Tool paritaire comités'!$B$2)*('data PC'!$C$3:$C$1890='data PC'!$C$31)*('data PC'!$D$2:$T$2=AE27)*('data PC'!$D$3:$T$1890))</f>
        <v>1346.5393093333175</v>
      </c>
      <c r="AF29" s="2" cm="1">
        <f t="array" ref="AF29">SUMPRODUCT(('data PC'!$A$3:$A$1890='Tool paritaire comités'!$B$2)*('data PC'!$C$3:$C$1890='data PC'!$C$31)*('data PC'!$D$2:$T$2=AF27)*('data PC'!$D$3:$T$1890))</f>
        <v>1496.5991513140029</v>
      </c>
      <c r="AG29" s="2" cm="1">
        <f t="array" ref="AG29">SUMPRODUCT(('data PC'!$A$3:$A$1890='Tool paritaire comités'!$B$2)*('data PC'!$C$3:$C$1890='data PC'!$C$31)*('data PC'!$D$2:$T$2=AG27)*('data PC'!$D$3:$T$1890))</f>
        <v>1500.2163676343821</v>
      </c>
      <c r="AH29" s="2" cm="1">
        <f t="array" ref="AH29">SUMPRODUCT(('data PC'!$A$3:$A$1890='Tool paritaire comités'!$B$2)*('data PC'!$C$3:$C$1890='data PC'!$C$31)*('data PC'!$D$2:$T$2=AH27)*('data PC'!$D$3:$T$1890))</f>
        <v>1584.86407089875</v>
      </c>
      <c r="AI29" s="2" cm="1">
        <f t="array" ref="AI29">SUMPRODUCT(('data PC'!$A$3:$A$1890='Tool paritaire comités'!$B$2)*('data PC'!$C$3:$C$1890='data PC'!$C$31)*('data PC'!$D$2:$T$2=AI27)*('data PC'!$D$3:$T$1890))</f>
        <v>1632.3870506174455</v>
      </c>
      <c r="AJ29" s="2" cm="1">
        <f t="array" ref="AJ29">SUMPRODUCT(('data PC'!$A$3:$A$1890='Tool paritaire comités'!$B$2)*('data PC'!$C$3:$C$1890='data PC'!$C$31)*('data PC'!$D$2:$T$2=AJ27)*('data PC'!$D$3:$T$1890))</f>
        <v>1663.5610121271629</v>
      </c>
      <c r="AK29" s="2" cm="1">
        <f t="array" ref="AK29">SUMPRODUCT(('data PC'!$A$3:$A$1890='Tool paritaire comités'!$B$2)*('data PC'!$C$3:$C$1890='data PC'!$C$31)*('data PC'!$D$2:$T$2=AK27)*('data PC'!$D$3:$T$1890))</f>
        <v>1691.0817271897176</v>
      </c>
      <c r="AL29" s="2" cm="1">
        <f t="array" ref="AL29">SUMPRODUCT(('data PC'!$A$3:$A$1890='Tool paritaire comités'!$B$2)*('data PC'!$C$3:$C$1890='data PC'!$C$31)*('data PC'!$D$2:$T$2=AL27)*('data PC'!$D$3:$T$1890))</f>
        <v>1698.6560424728455</v>
      </c>
      <c r="AM29" s="46"/>
      <c r="AN29" s="197">
        <v>214</v>
      </c>
      <c r="AO29" s="69" t="s">
        <v>138</v>
      </c>
      <c r="AP29" s="197"/>
      <c r="AQ29" t="s">
        <v>192</v>
      </c>
    </row>
    <row r="30" spans="1:47" x14ac:dyDescent="0.25">
      <c r="A30" t="str">
        <f t="shared" si="0"/>
        <v>104 ijzernijverheid</v>
      </c>
      <c r="B30" s="10">
        <v>104</v>
      </c>
      <c r="C30" s="41" t="s">
        <v>98</v>
      </c>
      <c r="D30" s="192"/>
      <c r="E30" s="50">
        <v>0.50045812637605858</v>
      </c>
      <c r="F30" s="50">
        <v>0.50058268957136653</v>
      </c>
      <c r="G30" s="50">
        <v>0</v>
      </c>
      <c r="H30" s="50">
        <v>0</v>
      </c>
      <c r="I30" s="50">
        <v>0.50635749996603774</v>
      </c>
      <c r="J30" s="50">
        <v>0.50300729610210748</v>
      </c>
      <c r="K30" s="50">
        <v>0</v>
      </c>
      <c r="L30" s="50">
        <v>0</v>
      </c>
      <c r="M30" s="50">
        <v>0.4985866722915101</v>
      </c>
      <c r="N30" s="50">
        <v>0</v>
      </c>
      <c r="O30" s="284">
        <v>0.27321386715612567</v>
      </c>
      <c r="P30" s="50">
        <v>3.4270503390125011</v>
      </c>
      <c r="Q30" s="50">
        <v>4.0986393321067549</v>
      </c>
      <c r="R30" s="50">
        <v>3.6848080189005818</v>
      </c>
      <c r="S30" s="50">
        <v>12.848191743654622</v>
      </c>
      <c r="T30" s="50">
        <v>9.5909690793955296</v>
      </c>
      <c r="U30" s="29"/>
      <c r="V30" s="12" t="s">
        <v>53</v>
      </c>
      <c r="W30" s="2">
        <f>W28-W29</f>
        <v>5518.5737889735592</v>
      </c>
      <c r="X30" s="2">
        <f t="shared" ref="X30:AI30" si="2">X28-X29</f>
        <v>5617.6005008069324</v>
      </c>
      <c r="Y30" s="2">
        <f t="shared" si="2"/>
        <v>5246.3827859342409</v>
      </c>
      <c r="Z30" s="2">
        <f t="shared" si="2"/>
        <v>5017.6315116086653</v>
      </c>
      <c r="AA30" s="2">
        <f t="shared" si="2"/>
        <v>5241.7382997556051</v>
      </c>
      <c r="AB30" s="2">
        <f>AB28-AB29</f>
        <v>5107.6187305232106</v>
      </c>
      <c r="AC30" s="2">
        <f t="shared" si="2"/>
        <v>5325.1763132237093</v>
      </c>
      <c r="AD30" s="2">
        <f t="shared" si="2"/>
        <v>4969.9082264506287</v>
      </c>
      <c r="AE30" s="2">
        <f t="shared" si="2"/>
        <v>5583.0995195757632</v>
      </c>
      <c r="AF30" s="2">
        <f t="shared" si="2"/>
        <v>5681.2550588896702</v>
      </c>
      <c r="AG30" s="2">
        <f t="shared" si="2"/>
        <v>5331.4564458082896</v>
      </c>
      <c r="AH30" s="2">
        <f t="shared" si="2"/>
        <v>5394.013722062371</v>
      </c>
      <c r="AI30" s="2">
        <f t="shared" si="2"/>
        <v>5486.6771192823608</v>
      </c>
      <c r="AJ30" s="2">
        <f>AJ28-AJ29</f>
        <v>5575.9891330943055</v>
      </c>
      <c r="AK30" s="2">
        <f>AK28-AK29</f>
        <v>5685.7508548568067</v>
      </c>
      <c r="AL30" s="2">
        <f>AL28-AL29</f>
        <v>5798.0043763798622</v>
      </c>
      <c r="AM30" s="46"/>
      <c r="AN30" s="197">
        <v>215</v>
      </c>
      <c r="AO30" s="69" t="s">
        <v>139</v>
      </c>
      <c r="AP30" s="197"/>
      <c r="AQ30" t="s">
        <v>193</v>
      </c>
    </row>
    <row r="31" spans="1:47" x14ac:dyDescent="0.25">
      <c r="A31" t="str">
        <f t="shared" si="0"/>
        <v>104 ijzernijverheid</v>
      </c>
      <c r="B31" s="10">
        <v>104</v>
      </c>
      <c r="C31" s="3" t="s">
        <v>26</v>
      </c>
      <c r="D31" s="194"/>
      <c r="E31" s="50">
        <v>45.850950782821833</v>
      </c>
      <c r="F31" s="50">
        <v>47.052030742758689</v>
      </c>
      <c r="G31" s="50">
        <v>52.414304985388213</v>
      </c>
      <c r="H31" s="50">
        <v>57.258776385592888</v>
      </c>
      <c r="I31" s="50">
        <v>64.355908376991366</v>
      </c>
      <c r="J31" s="50">
        <v>69.20116951393463</v>
      </c>
      <c r="K31" s="50">
        <v>104.51464758555446</v>
      </c>
      <c r="L31" s="50">
        <v>73.881894727257247</v>
      </c>
      <c r="M31" s="50">
        <v>89.137338471487141</v>
      </c>
      <c r="N31" s="50">
        <v>109.64832926665991</v>
      </c>
      <c r="O31" s="284">
        <v>112.98700131428046</v>
      </c>
      <c r="P31" s="50">
        <v>114.25196224685452</v>
      </c>
      <c r="Q31" s="50">
        <v>114.27201345395918</v>
      </c>
      <c r="R31" s="50">
        <v>109.03733884510837</v>
      </c>
      <c r="S31" s="50">
        <v>107.86945851307244</v>
      </c>
      <c r="T31" s="50">
        <v>97.515250419059669</v>
      </c>
      <c r="U31" s="28"/>
      <c r="V31" s="6" t="s">
        <v>20</v>
      </c>
      <c r="W31" s="8">
        <f>W29/W28*100</f>
        <v>11.236082399771197</v>
      </c>
      <c r="X31" s="8">
        <f t="shared" ref="X31:AJ31" si="3">X29/X28*100</f>
        <v>11.937603878730227</v>
      </c>
      <c r="Y31" s="8">
        <f t="shared" si="3"/>
        <v>12.877000485006029</v>
      </c>
      <c r="Z31" s="8">
        <f>Z29/Z28*100</f>
        <v>14.168392929344096</v>
      </c>
      <c r="AA31" s="8">
        <f t="shared" si="3"/>
        <v>15.150875834970936</v>
      </c>
      <c r="AB31" s="8">
        <f>AB29/AB28*100</f>
        <v>16.654186472411155</v>
      </c>
      <c r="AC31" s="8">
        <f>AC29/AC28*100</f>
        <v>17.937795146251329</v>
      </c>
      <c r="AD31" s="8">
        <f t="shared" si="3"/>
        <v>18.728385299448512</v>
      </c>
      <c r="AE31" s="8">
        <f t="shared" si="3"/>
        <v>19.431594381453507</v>
      </c>
      <c r="AF31" s="8">
        <f t="shared" si="3"/>
        <v>20.850230549215024</v>
      </c>
      <c r="AG31" s="8">
        <f>AG29/AG28*100</f>
        <v>21.959722144222258</v>
      </c>
      <c r="AH31" s="8">
        <f t="shared" si="3"/>
        <v>22.709440083579629</v>
      </c>
      <c r="AI31" s="8">
        <f t="shared" si="3"/>
        <v>22.92979823836059</v>
      </c>
      <c r="AJ31" s="8">
        <f t="shared" si="3"/>
        <v>22.978789824740861</v>
      </c>
      <c r="AK31" s="8">
        <f>AK29/AK28*100</f>
        <v>22.924225382387188</v>
      </c>
      <c r="AL31" s="8">
        <f>AL29/AL28*100</f>
        <v>22.658836702820917</v>
      </c>
      <c r="AM31" s="46"/>
      <c r="AN31" s="197">
        <v>216</v>
      </c>
      <c r="AO31" s="69" t="s">
        <v>140</v>
      </c>
      <c r="AP31" s="197"/>
      <c r="AQ31" t="s">
        <v>194</v>
      </c>
    </row>
    <row r="32" spans="1:47" x14ac:dyDescent="0.25">
      <c r="A32" t="str">
        <f t="shared" si="0"/>
        <v>104 ijzernijverheid</v>
      </c>
      <c r="B32" s="10">
        <v>104</v>
      </c>
      <c r="C32" s="3" t="s">
        <v>19</v>
      </c>
      <c r="D32" s="194"/>
      <c r="E32" s="50">
        <v>175.75891277660929</v>
      </c>
      <c r="F32" s="50">
        <v>177.45604448002652</v>
      </c>
      <c r="G32" s="50">
        <v>189.65104584931814</v>
      </c>
      <c r="H32" s="50">
        <v>187.00841280104046</v>
      </c>
      <c r="I32" s="50">
        <v>208.18882910329432</v>
      </c>
      <c r="J32" s="50">
        <v>198.80746908431624</v>
      </c>
      <c r="K32" s="50">
        <v>273.3546377455699</v>
      </c>
      <c r="L32" s="50">
        <v>96.595521810711375</v>
      </c>
      <c r="M32" s="50">
        <v>207.20103178791354</v>
      </c>
      <c r="N32" s="50">
        <v>230.20955127074535</v>
      </c>
      <c r="O32" s="284">
        <v>241.90379079782119</v>
      </c>
      <c r="P32" s="50">
        <v>247.53459672435508</v>
      </c>
      <c r="Q32" s="50">
        <v>251.43881258515745</v>
      </c>
      <c r="R32" s="50">
        <v>249.23866988603226</v>
      </c>
      <c r="S32" s="50">
        <v>251.54631561763986</v>
      </c>
      <c r="T32" s="50">
        <v>245.33730000876417</v>
      </c>
      <c r="U32" s="29"/>
      <c r="W32" s="9"/>
      <c r="X32" s="9"/>
      <c r="Y32" s="9"/>
      <c r="Z32" s="9"/>
      <c r="AA32" s="9"/>
      <c r="AB32" s="9"/>
      <c r="AC32" s="9"/>
      <c r="AD32" s="9"/>
      <c r="AE32" s="9"/>
      <c r="AF32" s="9"/>
      <c r="AG32" s="9"/>
      <c r="AH32" s="9"/>
      <c r="AI32" s="9"/>
      <c r="AJ32" s="9"/>
      <c r="AK32" s="9"/>
      <c r="AL32" s="9"/>
      <c r="AM32" s="47"/>
      <c r="AN32" s="405">
        <v>219</v>
      </c>
      <c r="AO32" s="293" t="s">
        <v>224</v>
      </c>
      <c r="AP32" s="197"/>
      <c r="AQ32" t="s">
        <v>195</v>
      </c>
    </row>
    <row r="33" spans="1:43" x14ac:dyDescent="0.25">
      <c r="A33" t="str">
        <f t="shared" si="0"/>
        <v>104 ijzernijverheid</v>
      </c>
      <c r="B33" s="10">
        <v>104</v>
      </c>
      <c r="C33" s="3" t="s">
        <v>20</v>
      </c>
      <c r="D33" s="194"/>
      <c r="E33" s="193">
        <v>0.26087411476593897</v>
      </c>
      <c r="F33" s="193">
        <v>0.26514752360579413</v>
      </c>
      <c r="G33" s="193">
        <v>0.27637234875589622</v>
      </c>
      <c r="H33" s="193">
        <v>0.30618289053397235</v>
      </c>
      <c r="I33" s="193">
        <v>0.30912277404212085</v>
      </c>
      <c r="J33" s="193">
        <v>0.34808133634348376</v>
      </c>
      <c r="K33" s="193">
        <v>0.38234086111549159</v>
      </c>
      <c r="L33" s="193">
        <v>0.76485838413954887</v>
      </c>
      <c r="M33" s="193">
        <v>0.43019736775599737</v>
      </c>
      <c r="N33" s="193">
        <v>0.47629791492753693</v>
      </c>
      <c r="O33" s="285">
        <v>0.46707412455852315</v>
      </c>
      <c r="P33" s="193">
        <v>0.46155957089942085</v>
      </c>
      <c r="Q33" s="193">
        <v>0.45447245108691187</v>
      </c>
      <c r="R33" s="193">
        <v>0.4374816271285959</v>
      </c>
      <c r="S33" s="193">
        <v>0.42882543617549224</v>
      </c>
      <c r="T33" s="193">
        <v>0.39747421372769709</v>
      </c>
      <c r="U33" s="28"/>
      <c r="V33" s="5"/>
      <c r="W33" s="2"/>
      <c r="X33" s="2"/>
      <c r="Y33" s="2"/>
      <c r="Z33" s="2"/>
      <c r="AA33" s="2"/>
      <c r="AC33" s="203"/>
      <c r="AE33" s="203"/>
      <c r="AG33" s="375" t="s">
        <v>61</v>
      </c>
      <c r="AH33" s="376"/>
      <c r="AI33" s="376"/>
      <c r="AJ33" s="376"/>
      <c r="AK33" s="376"/>
      <c r="AL33" s="377"/>
      <c r="AM33" s="46"/>
      <c r="AN33" s="197">
        <v>220</v>
      </c>
      <c r="AO33" s="69" t="s">
        <v>141</v>
      </c>
      <c r="AP33" s="197"/>
      <c r="AQ33" t="s">
        <v>196</v>
      </c>
    </row>
    <row r="34" spans="1:43" x14ac:dyDescent="0.25">
      <c r="A34" t="str">
        <f t="shared" si="0"/>
        <v>104 ijzernijverheid</v>
      </c>
      <c r="B34" s="10">
        <v>104</v>
      </c>
      <c r="C34" s="3" t="s">
        <v>29</v>
      </c>
      <c r="D34" s="194"/>
      <c r="E34" s="50">
        <v>172.75891277660929</v>
      </c>
      <c r="F34" s="50">
        <v>173.45604448002652</v>
      </c>
      <c r="G34" s="50">
        <v>167.65104584931814</v>
      </c>
      <c r="H34" s="50">
        <v>176.00841280104046</v>
      </c>
      <c r="I34" s="50">
        <v>158.18882910329432</v>
      </c>
      <c r="J34" s="50">
        <v>175.80746908431624</v>
      </c>
      <c r="K34" s="50">
        <v>148.3546377455699</v>
      </c>
      <c r="L34" s="50">
        <v>96.595521810711375</v>
      </c>
      <c r="M34" s="50">
        <v>207.20103178791354</v>
      </c>
      <c r="N34" s="50">
        <v>230.20955127074535</v>
      </c>
      <c r="O34" s="284">
        <v>241.6241696280284</v>
      </c>
      <c r="P34" s="50">
        <v>247.25499498882971</v>
      </c>
      <c r="Q34" s="50">
        <v>251.15923028254889</v>
      </c>
      <c r="R34" s="50">
        <v>248.95910701499082</v>
      </c>
      <c r="S34" s="50">
        <v>251.26677217681313</v>
      </c>
      <c r="T34" s="50">
        <v>245.05777599680292</v>
      </c>
      <c r="U34" s="29"/>
      <c r="V34" s="5"/>
      <c r="AB34" s="3"/>
      <c r="AD34" s="3">
        <v>2022</v>
      </c>
      <c r="AE34" s="3">
        <v>2023</v>
      </c>
      <c r="AF34" s="3">
        <v>2024</v>
      </c>
      <c r="AG34" s="3">
        <v>2025</v>
      </c>
      <c r="AH34" s="3">
        <v>2026</v>
      </c>
      <c r="AI34" s="3">
        <v>2027</v>
      </c>
      <c r="AJ34" s="3">
        <v>2028</v>
      </c>
      <c r="AK34" s="3">
        <v>2029</v>
      </c>
      <c r="AL34" s="3">
        <v>2030</v>
      </c>
      <c r="AM34" s="3"/>
      <c r="AN34" s="197">
        <v>222</v>
      </c>
      <c r="AO34" s="69" t="s">
        <v>142</v>
      </c>
      <c r="AP34" s="197"/>
      <c r="AQ34" t="s">
        <v>197</v>
      </c>
    </row>
    <row r="35" spans="1:43" x14ac:dyDescent="0.25">
      <c r="A35" t="str">
        <f t="shared" si="0"/>
        <v>105 non-ferro metalen</v>
      </c>
      <c r="B35" s="10">
        <v>105</v>
      </c>
      <c r="C35" s="3" t="s">
        <v>25</v>
      </c>
      <c r="D35" s="50">
        <v>3920</v>
      </c>
      <c r="E35" s="50">
        <v>3899</v>
      </c>
      <c r="F35" s="50">
        <v>3954</v>
      </c>
      <c r="G35" s="50">
        <v>4025</v>
      </c>
      <c r="H35" s="50">
        <v>4084</v>
      </c>
      <c r="I35" s="50">
        <v>4230</v>
      </c>
      <c r="J35" s="50">
        <v>4144</v>
      </c>
      <c r="K35" s="50">
        <v>4034</v>
      </c>
      <c r="L35" s="50">
        <v>4118</v>
      </c>
      <c r="M35" s="50">
        <v>4129</v>
      </c>
      <c r="N35" s="50">
        <v>4020.2451308723948</v>
      </c>
      <c r="O35" s="284">
        <v>4030.2039945941146</v>
      </c>
      <c r="P35" s="50">
        <v>4040.1875281962548</v>
      </c>
      <c r="Q35" s="50">
        <v>4050.1957927905009</v>
      </c>
      <c r="R35" s="50">
        <v>4060.228849639931</v>
      </c>
      <c r="S35" s="50">
        <v>4070.2867601593807</v>
      </c>
      <c r="T35" s="50">
        <v>4080.3695859158174</v>
      </c>
      <c r="W35" s="2"/>
      <c r="X35" s="2"/>
      <c r="Y35" s="2"/>
      <c r="Z35" s="2"/>
      <c r="AB35" s="2"/>
      <c r="AC35" s="11" t="s">
        <v>19</v>
      </c>
      <c r="AD35" s="2"/>
      <c r="AE35" s="2"/>
      <c r="AF35" s="2"/>
      <c r="AG35" s="2" t="e" cm="1">
        <f t="array" ref="AG35">SUMPRODUCT(('data PC'!$A$3:$A$1890='Tool paritaire comités'!$B$2)*('data PC'!$C$3:$C$1890='data PC'!$C$32)*('data PC'!#REF!=AG34)*('data PC'!#REF!))</f>
        <v>#REF!</v>
      </c>
      <c r="AH35" s="2" t="e" cm="1">
        <f t="array" ref="AH35">SUMPRODUCT(('data PC'!$A$3:$A$1890='Tool paritaire comités'!$B$2)*('data PC'!$C$3:$C$1890='data PC'!$C$32)*('data PC'!#REF!=AH34)*('data PC'!#REF!))</f>
        <v>#REF!</v>
      </c>
      <c r="AI35" s="2" t="e" cm="1">
        <f t="array" ref="AI35">SUMPRODUCT(('data PC'!$A$3:$A$1890='Tool paritaire comités'!$B$2)*('data PC'!$C$3:$C$1890='data PC'!$C$32)*('data PC'!#REF!=AI34)*('data PC'!#REF!))</f>
        <v>#REF!</v>
      </c>
      <c r="AJ35" s="2" t="e" cm="1">
        <f t="array" ref="AJ35">SUMPRODUCT(('data PC'!$A$3:$A$1890='Tool paritaire comités'!$B$2)*('data PC'!$C$3:$C$1890='data PC'!$C$32)*('data PC'!#REF!=AJ34)*('data PC'!#REF!))</f>
        <v>#REF!</v>
      </c>
      <c r="AK35" s="2" t="e" cm="1">
        <f t="array" ref="AK35">SUMPRODUCT(('data PC'!$A$3:$A$1890='Tool paritaire comités'!$B$2)*('data PC'!$C$3:$C$1890='data PC'!$C$32)*('data PC'!#REF!=AK34)*('data PC'!#REF!))</f>
        <v>#REF!</v>
      </c>
      <c r="AL35" s="2" t="e" cm="1">
        <f t="array" ref="AL35">SUMPRODUCT(('data PC'!$A$3:$A$1890='Tool paritaire comités'!$B$2)*('data PC'!$C$3:$C$1890='data PC'!$C$32)*('data PC'!#REF!=AL34)*('data PC'!#REF!))</f>
        <v>#REF!</v>
      </c>
      <c r="AM35" s="46"/>
      <c r="AN35" s="197">
        <v>224</v>
      </c>
      <c r="AO35" s="69" t="s">
        <v>143</v>
      </c>
      <c r="AP35" s="197"/>
      <c r="AQ35" t="s">
        <v>198</v>
      </c>
    </row>
    <row r="36" spans="1:43" x14ac:dyDescent="0.25">
      <c r="A36" t="str">
        <f t="shared" si="0"/>
        <v>105 non-ferro metalen</v>
      </c>
      <c r="B36" s="10">
        <v>105</v>
      </c>
      <c r="C36" s="3" t="s">
        <v>83</v>
      </c>
      <c r="D36" s="192"/>
      <c r="E36" s="50">
        <v>-21</v>
      </c>
      <c r="F36" s="50">
        <v>55</v>
      </c>
      <c r="G36" s="50">
        <v>71</v>
      </c>
      <c r="H36" s="50">
        <v>59</v>
      </c>
      <c r="I36" s="50">
        <v>146</v>
      </c>
      <c r="J36" s="50">
        <v>-86</v>
      </c>
      <c r="K36" s="50">
        <v>-110</v>
      </c>
      <c r="L36" s="50">
        <v>84</v>
      </c>
      <c r="M36" s="50">
        <v>11</v>
      </c>
      <c r="N36" s="50">
        <v>-108.75486912760516</v>
      </c>
      <c r="O36" s="284">
        <v>9.9588637217198084</v>
      </c>
      <c r="P36" s="50">
        <v>9.9835336021401417</v>
      </c>
      <c r="Q36" s="50">
        <v>10.008264594246157</v>
      </c>
      <c r="R36" s="50">
        <v>10.033056849430068</v>
      </c>
      <c r="S36" s="50">
        <v>10.057910519449706</v>
      </c>
      <c r="T36" s="50">
        <v>10.082825756436705</v>
      </c>
      <c r="AB36" s="2"/>
      <c r="AC36" s="11" t="s">
        <v>52</v>
      </c>
      <c r="AD36" s="2"/>
      <c r="AE36" s="2"/>
      <c r="AF36" s="2"/>
      <c r="AG36" s="2" t="e" cm="1">
        <f t="array" ref="AG36">SUMPRODUCT(('data PC'!$A$3:$A$1890='Tool paritaire comités'!$B$2)*('data PC'!$C$3:$C$1890='data PC'!$C$31)*('data PC'!#REF!=AG34)*('data PC'!#REF!))</f>
        <v>#REF!</v>
      </c>
      <c r="AH36" s="2" t="e" cm="1">
        <f t="array" ref="AH36">SUMPRODUCT(('data PC'!$A$3:$A$1890='Tool paritaire comités'!$B$2)*('data PC'!$C$3:$C$1890='data PC'!$C$31)*('data PC'!#REF!=AH34)*('data PC'!#REF!))</f>
        <v>#REF!</v>
      </c>
      <c r="AI36" s="2" t="e" cm="1">
        <f t="array" ref="AI36">SUMPRODUCT(('data PC'!$A$3:$A$1890='Tool paritaire comités'!$B$2)*('data PC'!$C$3:$C$1890='data PC'!$C$31)*('data PC'!#REF!=AI34)*('data PC'!#REF!))</f>
        <v>#REF!</v>
      </c>
      <c r="AJ36" s="2" t="e" cm="1">
        <f t="array" ref="AJ36">SUMPRODUCT(('data PC'!$A$3:$A$1890='Tool paritaire comités'!$B$2)*('data PC'!$C$3:$C$1890='data PC'!$C$31)*('data PC'!#REF!=AJ34)*('data PC'!#REF!))</f>
        <v>#REF!</v>
      </c>
      <c r="AK36" s="2" t="e" cm="1">
        <f t="array" ref="AK36">SUMPRODUCT(('data PC'!$A$3:$A$1890='Tool paritaire comités'!$B$2)*('data PC'!$C$3:$C$1890='data PC'!$C$31)*('data PC'!#REF!=AK34)*('data PC'!#REF!))</f>
        <v>#REF!</v>
      </c>
      <c r="AL36" s="2" t="e" cm="1">
        <f t="array" ref="AL36">SUMPRODUCT(('data PC'!$A$3:$A$1890='Tool paritaire comités'!$B$2)*('data PC'!$C$3:$C$1890='data PC'!$C$31)*('data PC'!#REF!=AL34)*('data PC'!#REF!))</f>
        <v>#REF!</v>
      </c>
      <c r="AM36" s="46"/>
      <c r="AN36" s="197">
        <v>226</v>
      </c>
      <c r="AO36" s="69" t="s">
        <v>144</v>
      </c>
      <c r="AP36" s="197"/>
      <c r="AQ36" t="s">
        <v>199</v>
      </c>
    </row>
    <row r="37" spans="1:43" x14ac:dyDescent="0.25">
      <c r="A37" t="str">
        <f t="shared" si="0"/>
        <v>105 non-ferro metalen</v>
      </c>
      <c r="B37" s="10">
        <v>105</v>
      </c>
      <c r="C37" s="3" t="s">
        <v>84</v>
      </c>
      <c r="D37" s="192"/>
      <c r="E37" s="193">
        <v>0.99464285714285716</v>
      </c>
      <c r="F37" s="193">
        <v>1.0141061810720697</v>
      </c>
      <c r="G37" s="193">
        <v>1.0179564997470916</v>
      </c>
      <c r="H37" s="193">
        <v>1.0146583850931676</v>
      </c>
      <c r="I37" s="193">
        <v>1.0357492654260529</v>
      </c>
      <c r="J37" s="193">
        <v>0.97966903073286049</v>
      </c>
      <c r="K37" s="193">
        <v>0.97345559845559848</v>
      </c>
      <c r="L37" s="193">
        <v>1.0208230044620723</v>
      </c>
      <c r="M37" s="193">
        <v>1.0026711996114619</v>
      </c>
      <c r="N37" s="193">
        <v>0.97366072435756712</v>
      </c>
      <c r="O37" s="285">
        <v>1.0024771782310595</v>
      </c>
      <c r="P37" s="193">
        <v>1.0024771782310602</v>
      </c>
      <c r="Q37" s="193">
        <v>1.0024771782310595</v>
      </c>
      <c r="R37" s="193">
        <v>1.0024771782310598</v>
      </c>
      <c r="S37" s="193">
        <v>1.00247717823106</v>
      </c>
      <c r="T37" s="193">
        <v>1.0024771782310595</v>
      </c>
      <c r="AB37" s="2"/>
      <c r="AC37" s="11" t="s">
        <v>53</v>
      </c>
      <c r="AD37" s="2"/>
      <c r="AE37" s="2"/>
      <c r="AF37" s="2"/>
      <c r="AG37" s="2" t="e">
        <f t="shared" ref="AG37:AJ37" si="4">AG35-AG36</f>
        <v>#REF!</v>
      </c>
      <c r="AH37" s="2" t="e">
        <f t="shared" si="4"/>
        <v>#REF!</v>
      </c>
      <c r="AI37" s="2" t="e">
        <f t="shared" si="4"/>
        <v>#REF!</v>
      </c>
      <c r="AJ37" s="2" t="e">
        <f t="shared" si="4"/>
        <v>#REF!</v>
      </c>
      <c r="AK37" s="2" t="e">
        <f>AK35-AK36</f>
        <v>#REF!</v>
      </c>
      <c r="AL37" s="2" t="e">
        <f>AL35-AL36</f>
        <v>#REF!</v>
      </c>
      <c r="AM37" s="46"/>
      <c r="AN37" s="197">
        <v>301</v>
      </c>
      <c r="AO37" s="69" t="s">
        <v>168</v>
      </c>
      <c r="AP37" s="197"/>
      <c r="AQ37" t="s">
        <v>200</v>
      </c>
    </row>
    <row r="38" spans="1:43" x14ac:dyDescent="0.25">
      <c r="A38" t="str">
        <f t="shared" si="0"/>
        <v>105 non-ferro metalen</v>
      </c>
      <c r="B38" s="10">
        <v>105</v>
      </c>
      <c r="C38" s="3" t="s">
        <v>8</v>
      </c>
      <c r="D38" s="50">
        <v>11</v>
      </c>
      <c r="E38" s="50">
        <v>10</v>
      </c>
      <c r="F38" s="50">
        <v>6</v>
      </c>
      <c r="G38" s="50">
        <v>11</v>
      </c>
      <c r="H38" s="50">
        <v>12</v>
      </c>
      <c r="I38" s="50">
        <v>18</v>
      </c>
      <c r="J38" s="50">
        <v>11</v>
      </c>
      <c r="K38" s="50">
        <v>9</v>
      </c>
      <c r="L38" s="50">
        <v>16</v>
      </c>
      <c r="M38" s="50">
        <v>15</v>
      </c>
      <c r="N38" s="50">
        <v>10.859560423900593</v>
      </c>
      <c r="O38" s="284">
        <v>11.271750472182347</v>
      </c>
      <c r="P38" s="50">
        <v>11.562827352444103</v>
      </c>
      <c r="Q38" s="50">
        <v>11.674621178986811</v>
      </c>
      <c r="R38" s="50">
        <v>11.69381000558511</v>
      </c>
      <c r="S38" s="50">
        <v>11.607198300720963</v>
      </c>
      <c r="T38" s="50">
        <v>11.176707839795558</v>
      </c>
      <c r="AB38" s="8"/>
      <c r="AC38" s="46" t="s">
        <v>20</v>
      </c>
      <c r="AD38" s="8"/>
      <c r="AE38" s="8"/>
      <c r="AF38" s="8"/>
      <c r="AG38" s="8" t="e">
        <f t="shared" ref="AG38:AJ38" si="5">AG36/AG35*100</f>
        <v>#REF!</v>
      </c>
      <c r="AH38" s="8" t="e">
        <f t="shared" si="5"/>
        <v>#REF!</v>
      </c>
      <c r="AI38" s="8" t="e">
        <f t="shared" si="5"/>
        <v>#REF!</v>
      </c>
      <c r="AJ38" s="8" t="e">
        <f t="shared" si="5"/>
        <v>#REF!</v>
      </c>
      <c r="AK38" s="8" t="e">
        <f>AK36/AK35*100</f>
        <v>#REF!</v>
      </c>
      <c r="AL38" s="8" t="e">
        <f>AL36/AL35*100</f>
        <v>#REF!</v>
      </c>
      <c r="AM38" s="46"/>
      <c r="AN38" s="197">
        <v>302</v>
      </c>
      <c r="AO38" s="69" t="s">
        <v>145</v>
      </c>
      <c r="AP38" s="197"/>
      <c r="AQ38" t="s">
        <v>201</v>
      </c>
    </row>
    <row r="39" spans="1:43" x14ac:dyDescent="0.25">
      <c r="A39" t="str">
        <f t="shared" si="0"/>
        <v>105 non-ferro metalen</v>
      </c>
      <c r="B39" s="10">
        <v>105</v>
      </c>
      <c r="C39" s="3" t="s">
        <v>9</v>
      </c>
      <c r="D39" s="50">
        <v>257</v>
      </c>
      <c r="E39" s="50">
        <v>257</v>
      </c>
      <c r="F39" s="50">
        <v>273</v>
      </c>
      <c r="G39" s="50">
        <v>266</v>
      </c>
      <c r="H39" s="50">
        <v>274</v>
      </c>
      <c r="I39" s="50">
        <v>322</v>
      </c>
      <c r="J39" s="50">
        <v>291</v>
      </c>
      <c r="K39" s="50">
        <v>253</v>
      </c>
      <c r="L39" s="50">
        <v>255</v>
      </c>
      <c r="M39" s="50">
        <v>252</v>
      </c>
      <c r="N39" s="50">
        <v>246.3933877691731</v>
      </c>
      <c r="O39" s="284">
        <v>255.74559894867505</v>
      </c>
      <c r="P39" s="50">
        <v>262.34986429915188</v>
      </c>
      <c r="Q39" s="50">
        <v>264.88636288457468</v>
      </c>
      <c r="R39" s="50">
        <v>265.32173962251926</v>
      </c>
      <c r="S39" s="50">
        <v>263.35660010039157</v>
      </c>
      <c r="T39" s="50">
        <v>253.58916947435296</v>
      </c>
      <c r="V39" s="52" t="s">
        <v>62</v>
      </c>
      <c r="AC39" s="27"/>
      <c r="AD39" s="27"/>
      <c r="AE39" s="27"/>
      <c r="AF39" s="27"/>
      <c r="AG39" s="27"/>
      <c r="AH39" s="27"/>
      <c r="AI39" s="27"/>
      <c r="AJ39" s="27"/>
      <c r="AK39" s="27"/>
      <c r="AL39" s="27"/>
      <c r="AM39" s="46"/>
      <c r="AN39" s="197">
        <v>306</v>
      </c>
      <c r="AO39" s="293" t="s">
        <v>146</v>
      </c>
      <c r="AP39" s="197"/>
      <c r="AQ39" t="s">
        <v>202</v>
      </c>
    </row>
    <row r="40" spans="1:43" x14ac:dyDescent="0.25">
      <c r="A40" t="str">
        <f t="shared" si="0"/>
        <v>105 non-ferro metalen</v>
      </c>
      <c r="B40" s="10">
        <v>105</v>
      </c>
      <c r="C40" s="3" t="s">
        <v>10</v>
      </c>
      <c r="D40" s="50">
        <v>459</v>
      </c>
      <c r="E40" s="50">
        <v>487</v>
      </c>
      <c r="F40" s="50">
        <v>499</v>
      </c>
      <c r="G40" s="50">
        <v>496</v>
      </c>
      <c r="H40" s="50">
        <v>514</v>
      </c>
      <c r="I40" s="50">
        <v>548</v>
      </c>
      <c r="J40" s="50">
        <v>522</v>
      </c>
      <c r="K40" s="50">
        <v>497</v>
      </c>
      <c r="L40" s="50">
        <v>503</v>
      </c>
      <c r="M40" s="50">
        <v>521</v>
      </c>
      <c r="N40" s="50">
        <v>460.48186469749908</v>
      </c>
      <c r="O40" s="284">
        <v>477.9601082574128</v>
      </c>
      <c r="P40" s="50">
        <v>490.30274639019274</v>
      </c>
      <c r="Q40" s="50">
        <v>495.04318041317185</v>
      </c>
      <c r="R40" s="50">
        <v>495.85685116119714</v>
      </c>
      <c r="S40" s="50">
        <v>492.18422374317635</v>
      </c>
      <c r="T40" s="50">
        <v>473.92998117317967</v>
      </c>
      <c r="V40" s="12" t="s">
        <v>52</v>
      </c>
      <c r="W40" s="2">
        <f>W29</f>
        <v>698.56256346626844</v>
      </c>
      <c r="X40" s="2">
        <f t="shared" ref="X40:AC40" si="6">X29</f>
        <v>761.51334146349086</v>
      </c>
      <c r="Y40" s="2">
        <f t="shared" si="6"/>
        <v>775.42869340002176</v>
      </c>
      <c r="Z40" s="2">
        <f t="shared" si="6"/>
        <v>828.27034535900214</v>
      </c>
      <c r="AA40" s="2">
        <f t="shared" si="6"/>
        <v>935.97814851388728</v>
      </c>
      <c r="AB40" s="2">
        <f t="shared" si="6"/>
        <v>1020.6059688883613</v>
      </c>
      <c r="AC40" s="2">
        <f t="shared" si="6"/>
        <v>1164.0184661686344</v>
      </c>
      <c r="AD40" s="2">
        <f>AD29</f>
        <v>1145.275094026581</v>
      </c>
      <c r="AE40" s="2">
        <f>AE29</f>
        <v>1346.5393093333175</v>
      </c>
      <c r="AF40" s="2">
        <f>AF29</f>
        <v>1496.5991513140029</v>
      </c>
      <c r="AG40" s="9" t="e">
        <f>IF('Tool paritaire comités'!#REF!='data PC'!$Z$11,'data PC'!AG29,'data PC'!AG36)</f>
        <v>#REF!</v>
      </c>
      <c r="AH40" s="9" t="e">
        <f>IF('Tool paritaire comités'!#REF!='data PC'!$Z$11,'data PC'!AH29,'data PC'!AH36)</f>
        <v>#REF!</v>
      </c>
      <c r="AI40" s="9" t="e">
        <f>IF('Tool paritaire comités'!#REF!='data PC'!$Z$11,'data PC'!AI29,'data PC'!AI36)</f>
        <v>#REF!</v>
      </c>
      <c r="AJ40" s="9" t="e">
        <f>IF('Tool paritaire comités'!#REF!='data PC'!$Z$11,'data PC'!AJ29,'data PC'!AJ36)</f>
        <v>#REF!</v>
      </c>
      <c r="AK40" s="9" t="e">
        <f>IF('Tool paritaire comités'!#REF!='data PC'!$Z$11,'data PC'!AK29,'data PC'!AK36)</f>
        <v>#REF!</v>
      </c>
      <c r="AL40" s="9" t="e">
        <f>IF('Tool paritaire comités'!#REF!='data PC'!$Z$11,'data PC'!AL29,'data PC'!AL36)</f>
        <v>#REF!</v>
      </c>
      <c r="AM40" s="46"/>
      <c r="AN40" s="197">
        <v>307</v>
      </c>
      <c r="AO40" s="69" t="s">
        <v>147</v>
      </c>
      <c r="AP40" s="197"/>
      <c r="AQ40" t="s">
        <v>203</v>
      </c>
    </row>
    <row r="41" spans="1:43" x14ac:dyDescent="0.25">
      <c r="A41" t="str">
        <f t="shared" si="0"/>
        <v>105 non-ferro metalen</v>
      </c>
      <c r="B41" s="10">
        <v>105</v>
      </c>
      <c r="C41" s="3" t="s">
        <v>11</v>
      </c>
      <c r="D41" s="50">
        <v>417</v>
      </c>
      <c r="E41" s="50">
        <v>445</v>
      </c>
      <c r="F41" s="50">
        <v>448</v>
      </c>
      <c r="G41" s="50">
        <v>510</v>
      </c>
      <c r="H41" s="50">
        <v>538</v>
      </c>
      <c r="I41" s="50">
        <v>552</v>
      </c>
      <c r="J41" s="50">
        <v>563</v>
      </c>
      <c r="K41" s="50">
        <v>566</v>
      </c>
      <c r="L41" s="50">
        <v>579</v>
      </c>
      <c r="M41" s="50">
        <v>590</v>
      </c>
      <c r="N41" s="50">
        <v>579.53995789081921</v>
      </c>
      <c r="O41" s="284">
        <v>563.49099009980102</v>
      </c>
      <c r="P41" s="50">
        <v>553.51804369616571</v>
      </c>
      <c r="Q41" s="50">
        <v>541.31501378574569</v>
      </c>
      <c r="R41" s="50">
        <v>526.19038839375264</v>
      </c>
      <c r="S41" s="50">
        <v>530.98640248300808</v>
      </c>
      <c r="T41" s="50">
        <v>538.10159791319802</v>
      </c>
      <c r="V41" s="6" t="s">
        <v>20</v>
      </c>
      <c r="W41" s="8">
        <f>W31</f>
        <v>11.236082399771197</v>
      </c>
      <c r="X41" s="8">
        <f>X31</f>
        <v>11.937603878730227</v>
      </c>
      <c r="Y41" s="8">
        <f>Y31</f>
        <v>12.877000485006029</v>
      </c>
      <c r="Z41" s="8">
        <f>Z31</f>
        <v>14.168392929344096</v>
      </c>
      <c r="AA41" s="8">
        <f>AA31</f>
        <v>15.150875834970936</v>
      </c>
      <c r="AB41" s="8">
        <f t="shared" ref="AB41" si="7">AB31</f>
        <v>16.654186472411155</v>
      </c>
      <c r="AC41" s="8">
        <f>AC31</f>
        <v>17.937795146251329</v>
      </c>
      <c r="AD41" s="8">
        <f>AD31</f>
        <v>18.728385299448512</v>
      </c>
      <c r="AE41" s="8">
        <f>AE31</f>
        <v>19.431594381453507</v>
      </c>
      <c r="AF41" s="8">
        <f>AF31</f>
        <v>20.850230549215024</v>
      </c>
      <c r="AG41" s="27" t="e">
        <f>IF('Tool paritaire comités'!#REF!='data PC'!$Z$11,'data PC'!AG31,'data PC'!AG38)</f>
        <v>#REF!</v>
      </c>
      <c r="AH41" s="27" t="e">
        <f>IF('Tool paritaire comités'!#REF!='data PC'!$Z$11,'data PC'!AH31,'data PC'!AH38)</f>
        <v>#REF!</v>
      </c>
      <c r="AI41" s="27" t="e">
        <f>IF('Tool paritaire comités'!#REF!='data PC'!$Z$11,'data PC'!AI31,'data PC'!AI38)</f>
        <v>#REF!</v>
      </c>
      <c r="AJ41" s="27" t="e">
        <f>IF('Tool paritaire comités'!#REF!='data PC'!$Z$11,'data PC'!AJ31,'data PC'!AJ38)</f>
        <v>#REF!</v>
      </c>
      <c r="AK41" s="27" t="e">
        <f>IF('Tool paritaire comités'!#REF!='data PC'!$Z$11,'data PC'!AK31,'data PC'!AK38)</f>
        <v>#REF!</v>
      </c>
      <c r="AL41" s="27" t="e">
        <f>IF('Tool paritaire comités'!#REF!='data PC'!$Z$11,'data PC'!AL31,'data PC'!AL38)</f>
        <v>#REF!</v>
      </c>
      <c r="AM41" s="46"/>
      <c r="AN41" s="197">
        <v>310</v>
      </c>
      <c r="AO41" s="69" t="s">
        <v>148</v>
      </c>
      <c r="AP41" s="197"/>
      <c r="AQ41" t="s">
        <v>204</v>
      </c>
    </row>
    <row r="42" spans="1:43" x14ac:dyDescent="0.25">
      <c r="A42" t="str">
        <f t="shared" si="0"/>
        <v>105 non-ferro metalen</v>
      </c>
      <c r="B42" s="10">
        <v>105</v>
      </c>
      <c r="C42" s="3" t="s">
        <v>12</v>
      </c>
      <c r="D42" s="50">
        <v>391</v>
      </c>
      <c r="E42" s="50">
        <v>400</v>
      </c>
      <c r="F42" s="50">
        <v>420</v>
      </c>
      <c r="G42" s="50">
        <v>430</v>
      </c>
      <c r="H42" s="50">
        <v>424</v>
      </c>
      <c r="I42" s="50">
        <v>475</v>
      </c>
      <c r="J42" s="50">
        <v>508</v>
      </c>
      <c r="K42" s="50">
        <v>511</v>
      </c>
      <c r="L42" s="50">
        <v>542</v>
      </c>
      <c r="M42" s="50">
        <v>546</v>
      </c>
      <c r="N42" s="50">
        <v>560.28950474409612</v>
      </c>
      <c r="O42" s="284">
        <v>575.88739585787766</v>
      </c>
      <c r="P42" s="50">
        <v>590.75907800302366</v>
      </c>
      <c r="Q42" s="50">
        <v>598.54631326834181</v>
      </c>
      <c r="R42" s="50">
        <v>629.92492385400715</v>
      </c>
      <c r="S42" s="50">
        <v>618.75705736394707</v>
      </c>
      <c r="T42" s="50">
        <v>601.62206615429875</v>
      </c>
      <c r="AN42" s="197">
        <v>311</v>
      </c>
      <c r="AO42" t="s">
        <v>149</v>
      </c>
      <c r="AP42" s="197"/>
      <c r="AQ42" t="s">
        <v>205</v>
      </c>
    </row>
    <row r="43" spans="1:43" x14ac:dyDescent="0.25">
      <c r="A43" t="str">
        <f t="shared" si="0"/>
        <v>105 non-ferro metalen</v>
      </c>
      <c r="B43" s="10">
        <v>105</v>
      </c>
      <c r="C43" s="3" t="s">
        <v>13</v>
      </c>
      <c r="D43" s="50">
        <v>396</v>
      </c>
      <c r="E43" s="50">
        <v>381</v>
      </c>
      <c r="F43" s="50">
        <v>382</v>
      </c>
      <c r="G43" s="50">
        <v>360</v>
      </c>
      <c r="H43" s="50">
        <v>395</v>
      </c>
      <c r="I43" s="50">
        <v>415</v>
      </c>
      <c r="J43" s="50">
        <v>404</v>
      </c>
      <c r="K43" s="50">
        <v>424</v>
      </c>
      <c r="L43" s="50">
        <v>457</v>
      </c>
      <c r="M43" s="50">
        <v>460</v>
      </c>
      <c r="N43" s="50">
        <v>488.35360088002597</v>
      </c>
      <c r="O43" s="284">
        <v>528.66668247202688</v>
      </c>
      <c r="P43" s="50">
        <v>539.7957068372699</v>
      </c>
      <c r="Q43" s="50">
        <v>564.82539421097044</v>
      </c>
      <c r="R43" s="50">
        <v>582.9474719055728</v>
      </c>
      <c r="S43" s="50">
        <v>598.20393832563411</v>
      </c>
      <c r="T43" s="50">
        <v>614.85732878687463</v>
      </c>
      <c r="V43" s="26"/>
      <c r="W43" s="2"/>
      <c r="X43" s="2"/>
      <c r="Y43" s="2"/>
      <c r="Z43" s="2"/>
      <c r="AA43" s="2"/>
      <c r="AB43" s="2"/>
      <c r="AC43" s="2"/>
      <c r="AD43" s="2"/>
      <c r="AE43" s="2"/>
      <c r="AF43" s="2"/>
      <c r="AG43" s="2"/>
      <c r="AH43" s="2"/>
      <c r="AI43" s="2"/>
      <c r="AJ43" s="2"/>
      <c r="AK43" s="2"/>
      <c r="AL43" s="2"/>
      <c r="AN43" s="197">
        <v>313</v>
      </c>
      <c r="AO43" s="1" t="s">
        <v>150</v>
      </c>
      <c r="AP43" s="197"/>
      <c r="AQ43" t="s">
        <v>206</v>
      </c>
    </row>
    <row r="44" spans="1:43" x14ac:dyDescent="0.25">
      <c r="A44" t="str">
        <f t="shared" si="0"/>
        <v>105 non-ferro metalen</v>
      </c>
      <c r="B44" s="10">
        <v>105</v>
      </c>
      <c r="C44" s="3" t="s">
        <v>14</v>
      </c>
      <c r="D44" s="50">
        <v>660</v>
      </c>
      <c r="E44" s="50">
        <v>588</v>
      </c>
      <c r="F44" s="50">
        <v>525</v>
      </c>
      <c r="G44" s="50">
        <v>497</v>
      </c>
      <c r="H44" s="50">
        <v>448</v>
      </c>
      <c r="I44" s="50">
        <v>435</v>
      </c>
      <c r="J44" s="50">
        <v>426</v>
      </c>
      <c r="K44" s="50">
        <v>402</v>
      </c>
      <c r="L44" s="50">
        <v>382</v>
      </c>
      <c r="M44" s="50">
        <v>411</v>
      </c>
      <c r="N44" s="50">
        <v>436.68133190724302</v>
      </c>
      <c r="O44" s="284">
        <v>433.19871845280636</v>
      </c>
      <c r="P44" s="50">
        <v>465.95082208689189</v>
      </c>
      <c r="Q44" s="50">
        <v>499.49111353731337</v>
      </c>
      <c r="R44" s="50">
        <v>491.1279067336327</v>
      </c>
      <c r="S44" s="50">
        <v>521.40017770878057</v>
      </c>
      <c r="T44" s="50">
        <v>564.44121983108823</v>
      </c>
      <c r="V44" s="26"/>
      <c r="W44" s="2"/>
      <c r="X44" s="2"/>
      <c r="Y44" s="2"/>
      <c r="Z44" s="2"/>
      <c r="AA44" s="2"/>
      <c r="AB44" s="2"/>
      <c r="AC44" s="2"/>
      <c r="AD44" s="2"/>
      <c r="AE44" s="2"/>
      <c r="AF44" s="2"/>
      <c r="AG44" s="2"/>
      <c r="AH44" s="2"/>
      <c r="AI44" s="2"/>
      <c r="AJ44" s="2"/>
      <c r="AK44" s="2"/>
      <c r="AL44" s="2"/>
      <c r="AM44" s="46"/>
      <c r="AN44" s="197">
        <v>314</v>
      </c>
      <c r="AO44" s="69" t="s">
        <v>151</v>
      </c>
      <c r="AP44" s="197"/>
      <c r="AQ44" t="s">
        <v>207</v>
      </c>
    </row>
    <row r="45" spans="1:43" x14ac:dyDescent="0.25">
      <c r="A45" t="str">
        <f t="shared" si="0"/>
        <v>105 non-ferro metalen</v>
      </c>
      <c r="B45" s="10">
        <v>105</v>
      </c>
      <c r="C45" s="3" t="s">
        <v>15</v>
      </c>
      <c r="D45" s="50">
        <v>773</v>
      </c>
      <c r="E45" s="50">
        <v>786</v>
      </c>
      <c r="F45" s="50">
        <v>784</v>
      </c>
      <c r="G45" s="50">
        <v>754</v>
      </c>
      <c r="H45" s="50">
        <v>712</v>
      </c>
      <c r="I45" s="50">
        <v>631</v>
      </c>
      <c r="J45" s="50">
        <v>565</v>
      </c>
      <c r="K45" s="50">
        <v>498</v>
      </c>
      <c r="L45" s="50">
        <v>489</v>
      </c>
      <c r="M45" s="50">
        <v>448</v>
      </c>
      <c r="N45" s="50">
        <v>424.67814461459216</v>
      </c>
      <c r="O45" s="284">
        <v>421.22090338184393</v>
      </c>
      <c r="P45" s="50">
        <v>409.47945876706302</v>
      </c>
      <c r="Q45" s="50">
        <v>378.04583635091103</v>
      </c>
      <c r="R45" s="50">
        <v>413.47572909264164</v>
      </c>
      <c r="S45" s="50">
        <v>438.70316312297621</v>
      </c>
      <c r="T45" s="50">
        <v>434.89851506987537</v>
      </c>
      <c r="V45" s="26"/>
      <c r="W45" s="2"/>
      <c r="X45" s="2"/>
      <c r="Y45" s="2"/>
      <c r="Z45" s="2"/>
      <c r="AA45" s="2"/>
      <c r="AB45" s="8"/>
      <c r="AC45" s="8"/>
      <c r="AD45" s="8"/>
      <c r="AE45" s="8"/>
      <c r="AF45" s="8"/>
      <c r="AG45" s="8"/>
      <c r="AH45" s="8"/>
      <c r="AI45" s="8"/>
      <c r="AJ45" s="8"/>
      <c r="AK45" s="8"/>
      <c r="AL45" s="8"/>
      <c r="AM45" s="46"/>
      <c r="AN45" s="197">
        <v>315</v>
      </c>
      <c r="AO45" s="69" t="s">
        <v>152</v>
      </c>
      <c r="AP45" s="197"/>
      <c r="AQ45" t="s">
        <v>208</v>
      </c>
    </row>
    <row r="46" spans="1:43" x14ac:dyDescent="0.25">
      <c r="A46" t="str">
        <f t="shared" si="0"/>
        <v>105 non-ferro metalen</v>
      </c>
      <c r="B46" s="10">
        <v>105</v>
      </c>
      <c r="C46" s="3" t="s">
        <v>16</v>
      </c>
      <c r="D46" s="50">
        <v>458</v>
      </c>
      <c r="E46" s="50">
        <v>451</v>
      </c>
      <c r="F46" s="50">
        <v>508</v>
      </c>
      <c r="G46" s="50">
        <v>591</v>
      </c>
      <c r="H46" s="50">
        <v>629</v>
      </c>
      <c r="I46" s="50">
        <v>693</v>
      </c>
      <c r="J46" s="50">
        <v>702</v>
      </c>
      <c r="K46" s="50">
        <v>710</v>
      </c>
      <c r="L46" s="50">
        <v>718</v>
      </c>
      <c r="M46" s="50">
        <v>689</v>
      </c>
      <c r="N46" s="50">
        <v>569.51058096738745</v>
      </c>
      <c r="O46" s="284">
        <v>491.24716180925202</v>
      </c>
      <c r="P46" s="50">
        <v>437.6882099779034</v>
      </c>
      <c r="Q46" s="50">
        <v>422.52444486533216</v>
      </c>
      <c r="R46" s="50">
        <v>386.44074087925213</v>
      </c>
      <c r="S46" s="50">
        <v>363.78395668537655</v>
      </c>
      <c r="T46" s="50">
        <v>360.53551905070356</v>
      </c>
      <c r="V46" s="26"/>
      <c r="AM46" s="46"/>
      <c r="AN46" s="197">
        <v>317</v>
      </c>
      <c r="AO46" s="69" t="s">
        <v>153</v>
      </c>
      <c r="AP46" s="197"/>
      <c r="AQ46" t="s">
        <v>209</v>
      </c>
    </row>
    <row r="47" spans="1:43" x14ac:dyDescent="0.25">
      <c r="A47" t="str">
        <f t="shared" si="0"/>
        <v>105 non-ferro metalen</v>
      </c>
      <c r="B47" s="10">
        <v>105</v>
      </c>
      <c r="C47" s="3" t="s">
        <v>17</v>
      </c>
      <c r="D47" s="50">
        <v>97</v>
      </c>
      <c r="E47" s="50">
        <v>92</v>
      </c>
      <c r="F47" s="50">
        <v>108</v>
      </c>
      <c r="G47" s="50">
        <v>109</v>
      </c>
      <c r="H47" s="50">
        <v>136</v>
      </c>
      <c r="I47" s="50">
        <v>139</v>
      </c>
      <c r="J47" s="50">
        <v>150</v>
      </c>
      <c r="K47" s="50">
        <v>159</v>
      </c>
      <c r="L47" s="50">
        <v>176</v>
      </c>
      <c r="M47" s="50">
        <v>192</v>
      </c>
      <c r="N47" s="50">
        <v>236.6542405205347</v>
      </c>
      <c r="O47" s="284">
        <v>256.1041391875637</v>
      </c>
      <c r="P47" s="50">
        <v>258.47101600034978</v>
      </c>
      <c r="Q47" s="50">
        <v>243.54949864280167</v>
      </c>
      <c r="R47" s="50">
        <v>217.73741571270111</v>
      </c>
      <c r="S47" s="50">
        <v>179.70654808095395</v>
      </c>
      <c r="T47" s="50">
        <v>156.87689435267092</v>
      </c>
      <c r="V47" s="26"/>
      <c r="AM47" s="46"/>
      <c r="AN47" s="197">
        <v>318</v>
      </c>
      <c r="AO47" s="69" t="s">
        <v>154</v>
      </c>
      <c r="AP47" s="197"/>
      <c r="AQ47" t="s">
        <v>210</v>
      </c>
    </row>
    <row r="48" spans="1:43" x14ac:dyDescent="0.25">
      <c r="A48" t="str">
        <f t="shared" si="0"/>
        <v>105 non-ferro metalen</v>
      </c>
      <c r="B48" s="10">
        <v>105</v>
      </c>
      <c r="C48" s="3" t="s">
        <v>85</v>
      </c>
      <c r="D48" s="50">
        <v>1</v>
      </c>
      <c r="E48" s="50">
        <v>2</v>
      </c>
      <c r="F48" s="50">
        <v>1</v>
      </c>
      <c r="G48" s="50">
        <v>1</v>
      </c>
      <c r="H48" s="50">
        <v>2</v>
      </c>
      <c r="I48" s="50">
        <v>2</v>
      </c>
      <c r="J48" s="50">
        <v>2</v>
      </c>
      <c r="K48" s="50">
        <v>5</v>
      </c>
      <c r="L48" s="50">
        <v>1</v>
      </c>
      <c r="M48" s="50">
        <v>5</v>
      </c>
      <c r="N48" s="50">
        <v>6.8029564571231234</v>
      </c>
      <c r="O48" s="284">
        <v>15.410545654673559</v>
      </c>
      <c r="P48" s="50">
        <v>20.309754785797974</v>
      </c>
      <c r="Q48" s="50">
        <v>30.294013652351939</v>
      </c>
      <c r="R48" s="50">
        <v>39.51187227907068</v>
      </c>
      <c r="S48" s="50">
        <v>51.597494244414463</v>
      </c>
      <c r="T48" s="50">
        <v>70.340586269779521</v>
      </c>
      <c r="V48" s="26"/>
      <c r="AM48" s="46"/>
      <c r="AN48" s="197">
        <v>319</v>
      </c>
      <c r="AO48" s="69" t="s">
        <v>155</v>
      </c>
      <c r="AP48" s="197"/>
      <c r="AQ48" t="s">
        <v>211</v>
      </c>
    </row>
    <row r="49" spans="1:43" x14ac:dyDescent="0.25">
      <c r="A49" t="str">
        <f t="shared" si="0"/>
        <v>105 non-ferro metalen</v>
      </c>
      <c r="B49" s="10">
        <v>105</v>
      </c>
      <c r="C49" s="3" t="s">
        <v>6</v>
      </c>
      <c r="D49" s="50">
        <v>556</v>
      </c>
      <c r="E49" s="50">
        <v>545</v>
      </c>
      <c r="F49" s="50">
        <v>617</v>
      </c>
      <c r="G49" s="50">
        <v>701</v>
      </c>
      <c r="H49" s="50">
        <v>767</v>
      </c>
      <c r="I49" s="50">
        <v>834</v>
      </c>
      <c r="J49" s="50">
        <v>854</v>
      </c>
      <c r="K49" s="50">
        <v>874</v>
      </c>
      <c r="L49" s="50">
        <v>895</v>
      </c>
      <c r="M49" s="50">
        <v>886</v>
      </c>
      <c r="N49" s="50">
        <v>812.96777794504533</v>
      </c>
      <c r="O49" s="284">
        <v>762.76184665148935</v>
      </c>
      <c r="P49" s="50">
        <v>716.46898076405114</v>
      </c>
      <c r="Q49" s="50">
        <v>696.36795716048584</v>
      </c>
      <c r="R49" s="50">
        <v>643.69002887102386</v>
      </c>
      <c r="S49" s="50">
        <v>595.08799901074508</v>
      </c>
      <c r="T49" s="50">
        <v>587.75299967315391</v>
      </c>
      <c r="V49" s="26"/>
      <c r="AM49" s="46"/>
      <c r="AN49" s="197">
        <v>320</v>
      </c>
      <c r="AO49" s="70" t="s">
        <v>156</v>
      </c>
      <c r="AP49" s="197"/>
      <c r="AQ49" t="s">
        <v>212</v>
      </c>
    </row>
    <row r="50" spans="1:43" x14ac:dyDescent="0.25">
      <c r="A50" t="str">
        <f t="shared" si="0"/>
        <v>105 non-ferro metalen</v>
      </c>
      <c r="B50" s="10">
        <v>105</v>
      </c>
      <c r="C50" s="3" t="s">
        <v>86</v>
      </c>
      <c r="D50" s="193">
        <v>1.0064261405040436</v>
      </c>
      <c r="E50" s="192"/>
      <c r="F50" s="192"/>
      <c r="G50" s="192"/>
      <c r="H50" s="192"/>
      <c r="I50" s="192"/>
      <c r="J50" s="192"/>
      <c r="K50" s="192"/>
      <c r="L50" s="192"/>
      <c r="M50" s="192"/>
      <c r="N50" s="192"/>
      <c r="O50" s="286"/>
      <c r="P50" s="192"/>
      <c r="Q50" s="192"/>
      <c r="R50" s="192"/>
      <c r="S50" s="192"/>
      <c r="T50" s="192"/>
      <c r="V50" s="26"/>
      <c r="AM50" s="46"/>
      <c r="AN50" s="197">
        <v>321</v>
      </c>
      <c r="AO50" s="1" t="s">
        <v>157</v>
      </c>
      <c r="AP50" s="197"/>
      <c r="AQ50" t="s">
        <v>213</v>
      </c>
    </row>
    <row r="51" spans="1:43" x14ac:dyDescent="0.25">
      <c r="A51" t="str">
        <f t="shared" si="0"/>
        <v>105 non-ferro metalen</v>
      </c>
      <c r="B51" s="10">
        <v>105</v>
      </c>
      <c r="C51" s="3" t="s">
        <v>87</v>
      </c>
      <c r="D51" s="192"/>
      <c r="E51" s="193">
        <v>5.8916416805931959E-3</v>
      </c>
      <c r="F51" s="193">
        <v>-3.8400202840130904E-3</v>
      </c>
      <c r="G51" s="193">
        <v>-5.7651796215240081E-3</v>
      </c>
      <c r="H51" s="193">
        <v>-4.1161222945620413E-3</v>
      </c>
      <c r="I51" s="193">
        <v>-1.4661562461004696E-2</v>
      </c>
      <c r="J51" s="193">
        <v>1.3378554885591531E-2</v>
      </c>
      <c r="K51" s="193">
        <v>1.6485271024222536E-2</v>
      </c>
      <c r="L51" s="193">
        <v>-7.1984319790143747E-3</v>
      </c>
      <c r="M51" s="193">
        <v>1.8774704462908298E-3</v>
      </c>
      <c r="N51" s="193">
        <v>1.6382708073238217E-2</v>
      </c>
      <c r="O51" s="285">
        <v>1.9744811364920123E-3</v>
      </c>
      <c r="P51" s="193">
        <v>1.9744811364916792E-3</v>
      </c>
      <c r="Q51" s="193">
        <v>1.9744811364920123E-3</v>
      </c>
      <c r="R51" s="193">
        <v>1.9744811364919013E-3</v>
      </c>
      <c r="S51" s="193">
        <v>1.9744811364917902E-3</v>
      </c>
      <c r="T51" s="193">
        <v>1.9744811364920123E-3</v>
      </c>
      <c r="V51" s="26"/>
      <c r="AM51" s="46"/>
      <c r="AN51" s="197" t="s">
        <v>159</v>
      </c>
      <c r="AO51" s="69" t="s">
        <v>158</v>
      </c>
      <c r="AP51" s="197"/>
      <c r="AQ51" t="s">
        <v>159</v>
      </c>
    </row>
    <row r="52" spans="1:43" x14ac:dyDescent="0.25">
      <c r="A52" t="str">
        <f t="shared" si="0"/>
        <v>105 non-ferro metalen</v>
      </c>
      <c r="B52" s="10">
        <v>105</v>
      </c>
      <c r="C52" s="3" t="s">
        <v>88</v>
      </c>
      <c r="D52" s="194"/>
      <c r="E52" s="50">
        <v>2.557665201343668</v>
      </c>
      <c r="F52" s="50">
        <v>2.2278335633936357</v>
      </c>
      <c r="G52" s="50">
        <v>1.3251491820111159</v>
      </c>
      <c r="H52" s="50">
        <v>2.4475797976169607</v>
      </c>
      <c r="I52" s="50">
        <v>2.5435417699484635</v>
      </c>
      <c r="J52" s="50">
        <v>4.3200347671614274</v>
      </c>
      <c r="K52" s="50">
        <v>2.6741951241235911</v>
      </c>
      <c r="L52" s="50">
        <v>1.9748245017992605</v>
      </c>
      <c r="M52" s="50">
        <v>3.6560135531146796</v>
      </c>
      <c r="N52" s="50">
        <v>3.6450912704492229</v>
      </c>
      <c r="O52" s="284">
        <v>2.4824722491175266</v>
      </c>
      <c r="P52" s="50">
        <v>2.5766980111446687</v>
      </c>
      <c r="Q52" s="50">
        <v>2.6432375624159357</v>
      </c>
      <c r="R52" s="50">
        <v>2.668793391674376</v>
      </c>
      <c r="S52" s="50">
        <v>2.6731799163276713</v>
      </c>
      <c r="T52" s="50">
        <v>2.6533806661388</v>
      </c>
      <c r="V52" s="26"/>
      <c r="AM52" s="46"/>
      <c r="AN52" s="197">
        <v>323</v>
      </c>
      <c r="AO52" s="69" t="s">
        <v>160</v>
      </c>
      <c r="AP52" s="197"/>
      <c r="AQ52" t="s">
        <v>214</v>
      </c>
    </row>
    <row r="53" spans="1:43" x14ac:dyDescent="0.25">
      <c r="A53" t="str">
        <f t="shared" si="0"/>
        <v>105 non-ferro metalen</v>
      </c>
      <c r="B53" s="10">
        <v>105</v>
      </c>
      <c r="C53" s="3" t="s">
        <v>89</v>
      </c>
      <c r="D53" s="194"/>
      <c r="E53" s="50">
        <v>40.040325683907632</v>
      </c>
      <c r="F53" s="50">
        <v>37.539288559003815</v>
      </c>
      <c r="G53" s="50">
        <v>39.350796390384971</v>
      </c>
      <c r="H53" s="50">
        <v>38.780450860116211</v>
      </c>
      <c r="I53" s="50">
        <v>37.057329603687357</v>
      </c>
      <c r="J53" s="50">
        <v>52.578042356360655</v>
      </c>
      <c r="K53" s="50">
        <v>48.420235532058861</v>
      </c>
      <c r="L53" s="50">
        <v>36.105341317538077</v>
      </c>
      <c r="M53" s="50">
        <v>38.705114153916107</v>
      </c>
      <c r="N53" s="50">
        <v>41.905079751743131</v>
      </c>
      <c r="O53" s="284">
        <v>37.422664362710307</v>
      </c>
      <c r="P53" s="50">
        <v>38.843094769501668</v>
      </c>
      <c r="Q53" s="50">
        <v>39.846162294206216</v>
      </c>
      <c r="R53" s="50">
        <v>40.231410194233817</v>
      </c>
      <c r="S53" s="50">
        <v>40.297535984714393</v>
      </c>
      <c r="T53" s="50">
        <v>39.999067111712975</v>
      </c>
      <c r="V53" s="26"/>
      <c r="AM53" s="46"/>
      <c r="AN53" s="10">
        <v>326</v>
      </c>
      <c r="AO53" s="1" t="s">
        <v>161</v>
      </c>
      <c r="AP53" s="197"/>
      <c r="AQ53" t="s">
        <v>215</v>
      </c>
    </row>
    <row r="54" spans="1:43" x14ac:dyDescent="0.25">
      <c r="A54" t="str">
        <f t="shared" si="0"/>
        <v>105 non-ferro metalen</v>
      </c>
      <c r="B54" s="10">
        <v>105</v>
      </c>
      <c r="C54" s="3" t="s">
        <v>90</v>
      </c>
      <c r="D54" s="194"/>
      <c r="E54" s="50">
        <v>48.822117466972742</v>
      </c>
      <c r="F54" s="50">
        <v>47.061053621963808</v>
      </c>
      <c r="G54" s="50">
        <v>47.260014396865301</v>
      </c>
      <c r="H54" s="50">
        <v>47.793818487971109</v>
      </c>
      <c r="I54" s="50">
        <v>44.107915332708856</v>
      </c>
      <c r="J54" s="50">
        <v>62.391543843530947</v>
      </c>
      <c r="K54" s="50">
        <v>61.0530669307945</v>
      </c>
      <c r="L54" s="50">
        <v>46.35826907981437</v>
      </c>
      <c r="M54" s="50">
        <v>51.483105171732596</v>
      </c>
      <c r="N54" s="50">
        <v>60.882671734996812</v>
      </c>
      <c r="O54" s="284">
        <v>47.175956494328346</v>
      </c>
      <c r="P54" s="50">
        <v>48.966586964263051</v>
      </c>
      <c r="Q54" s="50">
        <v>50.231079236851997</v>
      </c>
      <c r="R54" s="50">
        <v>50.716732476158576</v>
      </c>
      <c r="S54" s="50">
        <v>50.800092318863214</v>
      </c>
      <c r="T54" s="50">
        <v>50.423834914228628</v>
      </c>
      <c r="U54" s="8"/>
      <c r="V54" s="26"/>
      <c r="W54" s="2"/>
      <c r="AM54" s="46"/>
      <c r="AN54" s="10">
        <v>327</v>
      </c>
      <c r="AO54" s="1" t="s">
        <v>229</v>
      </c>
      <c r="AP54" s="197"/>
      <c r="AQ54" t="s">
        <v>216</v>
      </c>
    </row>
    <row r="55" spans="1:43" x14ac:dyDescent="0.25">
      <c r="A55" t="str">
        <f t="shared" si="0"/>
        <v>105 non-ferro metalen</v>
      </c>
      <c r="B55" s="10">
        <v>105</v>
      </c>
      <c r="C55" s="3" t="s">
        <v>91</v>
      </c>
      <c r="D55" s="194"/>
      <c r="E55" s="50">
        <v>31.371032334422047</v>
      </c>
      <c r="F55" s="50">
        <v>29.146890974473969</v>
      </c>
      <c r="G55" s="50">
        <v>28.480915485479013</v>
      </c>
      <c r="H55" s="50">
        <v>33.263489990309303</v>
      </c>
      <c r="I55" s="50">
        <v>29.416274003760527</v>
      </c>
      <c r="J55" s="50">
        <v>45.659898028250133</v>
      </c>
      <c r="K55" s="50">
        <v>48.318868486601474</v>
      </c>
      <c r="L55" s="50">
        <v>35.171364354904028</v>
      </c>
      <c r="M55" s="50">
        <v>41.234134715363787</v>
      </c>
      <c r="N55" s="50">
        <v>50.575602258732523</v>
      </c>
      <c r="O55" s="284">
        <v>41.328809993777526</v>
      </c>
      <c r="P55" s="50">
        <v>40.184307822011291</v>
      </c>
      <c r="Q55" s="50">
        <v>39.473105770484224</v>
      </c>
      <c r="R55" s="50">
        <v>38.602869477629362</v>
      </c>
      <c r="S55" s="50">
        <v>37.524285058139625</v>
      </c>
      <c r="T55" s="50">
        <v>37.866303847911716</v>
      </c>
      <c r="U55" s="27"/>
      <c r="W55" s="2"/>
      <c r="AM55" s="46"/>
      <c r="AN55" s="10">
        <v>328</v>
      </c>
      <c r="AO55" s="1" t="s">
        <v>230</v>
      </c>
      <c r="AP55" s="197"/>
      <c r="AQ55" t="s">
        <v>217</v>
      </c>
    </row>
    <row r="56" spans="1:43" x14ac:dyDescent="0.25">
      <c r="A56" t="str">
        <f t="shared" si="0"/>
        <v>105 non-ferro metalen</v>
      </c>
      <c r="B56" s="10">
        <v>105</v>
      </c>
      <c r="C56" s="3" t="s">
        <v>92</v>
      </c>
      <c r="D56" s="194"/>
      <c r="E56" s="50">
        <v>26.303336128898042</v>
      </c>
      <c r="F56" s="50">
        <v>23.016118977736046</v>
      </c>
      <c r="G56" s="50">
        <v>23.358358004868265</v>
      </c>
      <c r="H56" s="50">
        <v>24.623604036530203</v>
      </c>
      <c r="I56" s="50">
        <v>19.808752233355769</v>
      </c>
      <c r="J56" s="50">
        <v>35.51046449162375</v>
      </c>
      <c r="K56" s="50">
        <v>39.555719086308471</v>
      </c>
      <c r="L56" s="50">
        <v>27.686943617912142</v>
      </c>
      <c r="M56" s="50">
        <v>34.285721190657064</v>
      </c>
      <c r="N56" s="50">
        <v>42.458612087668911</v>
      </c>
      <c r="O56" s="284">
        <v>35.497028879145951</v>
      </c>
      <c r="P56" s="50">
        <v>36.48523013337514</v>
      </c>
      <c r="Q56" s="50">
        <v>37.427422564462965</v>
      </c>
      <c r="R56" s="50">
        <v>37.92078128841036</v>
      </c>
      <c r="S56" s="50">
        <v>39.908766850723417</v>
      </c>
      <c r="T56" s="50">
        <v>39.201228915496358</v>
      </c>
      <c r="W56" s="2"/>
      <c r="AM56" s="46"/>
      <c r="AN56" s="10">
        <v>329</v>
      </c>
      <c r="AO56" s="1" t="s">
        <v>162</v>
      </c>
      <c r="AP56" s="197"/>
      <c r="AQ56" t="s">
        <v>218</v>
      </c>
    </row>
    <row r="57" spans="1:43" x14ac:dyDescent="0.25">
      <c r="A57" t="str">
        <f t="shared" si="0"/>
        <v>105 non-ferro metalen</v>
      </c>
      <c r="B57" s="10">
        <v>105</v>
      </c>
      <c r="C57" s="3" t="s">
        <v>93</v>
      </c>
      <c r="D57" s="194"/>
      <c r="E57" s="50">
        <v>18.46019765930026</v>
      </c>
      <c r="F57" s="50">
        <v>14.053184539448134</v>
      </c>
      <c r="G57" s="50">
        <v>13.354658671310167</v>
      </c>
      <c r="H57" s="50">
        <v>13.179202841035261</v>
      </c>
      <c r="I57" s="50">
        <v>10.295065362613284</v>
      </c>
      <c r="J57" s="50">
        <v>22.452983193734937</v>
      </c>
      <c r="K57" s="50">
        <v>23.112957200172985</v>
      </c>
      <c r="L57" s="50">
        <v>14.215272928789295</v>
      </c>
      <c r="M57" s="50">
        <v>19.469337711328414</v>
      </c>
      <c r="N57" s="50">
        <v>26.26955448828873</v>
      </c>
      <c r="O57" s="284">
        <v>20.852454684164815</v>
      </c>
      <c r="P57" s="50">
        <v>22.573803120136866</v>
      </c>
      <c r="Q57" s="50">
        <v>23.049006898376835</v>
      </c>
      <c r="R57" s="50">
        <v>24.117762039689072</v>
      </c>
      <c r="S57" s="50">
        <v>24.891565700046261</v>
      </c>
      <c r="T57" s="50">
        <v>25.543009191179706</v>
      </c>
      <c r="W57" s="2"/>
      <c r="AM57" s="46"/>
      <c r="AN57" s="10">
        <v>330</v>
      </c>
      <c r="AO57" s="1" t="s">
        <v>164</v>
      </c>
      <c r="AP57" s="197"/>
      <c r="AQ57" t="s">
        <v>219</v>
      </c>
    </row>
    <row r="58" spans="1:43" x14ac:dyDescent="0.25">
      <c r="A58" t="str">
        <f t="shared" si="0"/>
        <v>105 non-ferro metalen</v>
      </c>
      <c r="B58" s="10">
        <v>105</v>
      </c>
      <c r="C58" s="3" t="s">
        <v>94</v>
      </c>
      <c r="D58" s="194"/>
      <c r="E58" s="50">
        <v>24.754087516998791</v>
      </c>
      <c r="F58" s="50">
        <v>16.331424370864969</v>
      </c>
      <c r="G58" s="50">
        <v>13.570920250364777</v>
      </c>
      <c r="H58" s="50">
        <v>13.666719328512087</v>
      </c>
      <c r="I58" s="50">
        <v>7.5949391015572623</v>
      </c>
      <c r="J58" s="50">
        <v>19.572001289468933</v>
      </c>
      <c r="K58" s="50">
        <v>20.49052440681259</v>
      </c>
      <c r="L58" s="50">
        <v>9.8152800582824735</v>
      </c>
      <c r="M58" s="50">
        <v>12.793952393789734</v>
      </c>
      <c r="N58" s="50">
        <v>19.726873695689985</v>
      </c>
      <c r="O58" s="284">
        <v>14.667703520961167</v>
      </c>
      <c r="P58" s="50">
        <v>14.5507259038857</v>
      </c>
      <c r="Q58" s="50">
        <v>15.650837382648588</v>
      </c>
      <c r="R58" s="50">
        <v>16.777423327719134</v>
      </c>
      <c r="S58" s="50">
        <v>16.496511301218874</v>
      </c>
      <c r="T58" s="50">
        <v>17.513327599800721</v>
      </c>
      <c r="AM58" s="47"/>
      <c r="AN58" s="10">
        <v>331</v>
      </c>
      <c r="AO58" s="1" t="s">
        <v>165</v>
      </c>
      <c r="AP58" s="197"/>
      <c r="AQ58" t="s">
        <v>220</v>
      </c>
    </row>
    <row r="59" spans="1:43" x14ac:dyDescent="0.25">
      <c r="A59" t="str">
        <f t="shared" si="0"/>
        <v>105 non-ferro metalen</v>
      </c>
      <c r="B59" s="10">
        <v>105</v>
      </c>
      <c r="C59" s="3" t="s">
        <v>95</v>
      </c>
      <c r="D59" s="192"/>
      <c r="E59" s="50">
        <v>20.261338575366491</v>
      </c>
      <c r="F59" s="50">
        <v>12.952999232996769</v>
      </c>
      <c r="G59" s="50">
        <v>11.410715026808065</v>
      </c>
      <c r="H59" s="50">
        <v>12.21746974776055</v>
      </c>
      <c r="I59" s="50">
        <v>4.0285676365134018</v>
      </c>
      <c r="J59" s="50">
        <v>21.263575532556089</v>
      </c>
      <c r="K59" s="50">
        <v>20.794787765543937</v>
      </c>
      <c r="L59" s="50">
        <v>6.5343730853453286</v>
      </c>
      <c r="M59" s="50">
        <v>10.854398291463935</v>
      </c>
      <c r="N59" s="50">
        <v>16.442662274000941</v>
      </c>
      <c r="O59" s="284">
        <v>9.4678357991181308</v>
      </c>
      <c r="P59" s="50">
        <v>9.3907595645043482</v>
      </c>
      <c r="Q59" s="50">
        <v>9.1289941050220555</v>
      </c>
      <c r="R59" s="50">
        <v>8.4282083938154848</v>
      </c>
      <c r="S59" s="50">
        <v>9.2180875319648639</v>
      </c>
      <c r="T59" s="50">
        <v>9.7805115843000614</v>
      </c>
      <c r="AM59" s="46"/>
      <c r="AN59" s="10">
        <v>336</v>
      </c>
      <c r="AO59" s="1" t="s">
        <v>166</v>
      </c>
      <c r="AP59" s="197"/>
      <c r="AQ59" t="s">
        <v>221</v>
      </c>
    </row>
    <row r="60" spans="1:43" x14ac:dyDescent="0.25">
      <c r="A60" t="str">
        <f t="shared" si="0"/>
        <v>105 non-ferro metalen</v>
      </c>
      <c r="B60" s="10">
        <v>105</v>
      </c>
      <c r="C60" s="3" t="s">
        <v>96</v>
      </c>
      <c r="D60" s="192"/>
      <c r="E60" s="50">
        <v>42.915974189606594</v>
      </c>
      <c r="F60" s="50">
        <v>37.871073640671241</v>
      </c>
      <c r="G60" s="50">
        <v>41.679458988830469</v>
      </c>
      <c r="H60" s="50">
        <v>49.463884735350284</v>
      </c>
      <c r="I60" s="50">
        <v>46.011221855333503</v>
      </c>
      <c r="J60" s="50">
        <v>70.124610137957674</v>
      </c>
      <c r="K60" s="50">
        <v>73.216234089847518</v>
      </c>
      <c r="L60" s="50">
        <v>57.235177995610243</v>
      </c>
      <c r="M60" s="50">
        <v>64.396579351014424</v>
      </c>
      <c r="N60" s="50">
        <v>71.789712029770286</v>
      </c>
      <c r="O60" s="284">
        <v>51.133985826944176</v>
      </c>
      <c r="P60" s="50">
        <v>44.107039006741815</v>
      </c>
      <c r="Q60" s="50">
        <v>39.298203534013517</v>
      </c>
      <c r="R60" s="50">
        <v>37.936712147791575</v>
      </c>
      <c r="S60" s="50">
        <v>34.69690647978495</v>
      </c>
      <c r="T60" s="50">
        <v>32.662648082187133</v>
      </c>
      <c r="AM60" s="47"/>
      <c r="AN60" s="10">
        <v>339</v>
      </c>
      <c r="AO60" s="1" t="s">
        <v>167</v>
      </c>
      <c r="AP60" s="197"/>
      <c r="AQ60" t="s">
        <v>222</v>
      </c>
    </row>
    <row r="61" spans="1:43" x14ac:dyDescent="0.25">
      <c r="A61" t="str">
        <f t="shared" si="0"/>
        <v>105 non-ferro metalen</v>
      </c>
      <c r="B61" s="10">
        <v>105</v>
      </c>
      <c r="C61" s="3" t="s">
        <v>97</v>
      </c>
      <c r="D61" s="192"/>
      <c r="E61" s="50">
        <v>28.068750558429933</v>
      </c>
      <c r="F61" s="50">
        <v>25.726594845395951</v>
      </c>
      <c r="G61" s="50">
        <v>29.992868044839721</v>
      </c>
      <c r="H61" s="50">
        <v>30.450327034634498</v>
      </c>
      <c r="I61" s="50">
        <v>36.558888731036198</v>
      </c>
      <c r="J61" s="50">
        <v>41.262911117162403</v>
      </c>
      <c r="K61" s="50">
        <v>44.994328770250483</v>
      </c>
      <c r="L61" s="50">
        <v>43.92827971895084</v>
      </c>
      <c r="M61" s="50">
        <v>50.22237285537792</v>
      </c>
      <c r="N61" s="50">
        <v>57.573048739331625</v>
      </c>
      <c r="O61" s="284">
        <v>67.553284725465218</v>
      </c>
      <c r="P61" s="50">
        <v>73.105285567052633</v>
      </c>
      <c r="Q61" s="50">
        <v>73.780913871420097</v>
      </c>
      <c r="R61" s="50">
        <v>69.52154582302478</v>
      </c>
      <c r="S61" s="50">
        <v>62.153450564308692</v>
      </c>
      <c r="T61" s="50">
        <v>51.297486082823056</v>
      </c>
      <c r="AM61" s="46"/>
    </row>
    <row r="62" spans="1:43" x14ac:dyDescent="0.25">
      <c r="A62" t="str">
        <f t="shared" si="0"/>
        <v>105 non-ferro metalen</v>
      </c>
      <c r="B62" s="10">
        <v>105</v>
      </c>
      <c r="C62" s="3" t="s">
        <v>98</v>
      </c>
      <c r="D62" s="192"/>
      <c r="E62" s="50">
        <v>0.38063911642806786</v>
      </c>
      <c r="F62" s="50">
        <v>0.74181490892692314</v>
      </c>
      <c r="G62" s="50">
        <v>0.36898229512595065</v>
      </c>
      <c r="H62" s="50">
        <v>0.37063135245291262</v>
      </c>
      <c r="I62" s="50">
        <v>0.72017182457293993</v>
      </c>
      <c r="J62" s="50">
        <v>0.77625205926613239</v>
      </c>
      <c r="K62" s="50">
        <v>0.7824654915433944</v>
      </c>
      <c r="L62" s="50">
        <v>1.8377452138423014</v>
      </c>
      <c r="M62" s="50">
        <v>0.37662494519376549</v>
      </c>
      <c r="N62" s="50">
        <v>1.9556509141035643</v>
      </c>
      <c r="O62" s="284">
        <v>2.5628230623208834</v>
      </c>
      <c r="P62" s="50">
        <v>5.8054909002677819</v>
      </c>
      <c r="Q62" s="50">
        <v>7.6511305464295658</v>
      </c>
      <c r="R62" s="50">
        <v>11.412420074689608</v>
      </c>
      <c r="S62" s="50">
        <v>14.884989805608981</v>
      </c>
      <c r="T62" s="50">
        <v>19.437908950467531</v>
      </c>
      <c r="AM62" s="46"/>
      <c r="AP62" s="197"/>
    </row>
    <row r="63" spans="1:43" x14ac:dyDescent="0.25">
      <c r="A63" t="str">
        <f t="shared" si="0"/>
        <v>105 non-ferro metalen</v>
      </c>
      <c r="B63" s="10">
        <v>105</v>
      </c>
      <c r="C63" s="3" t="s">
        <v>26</v>
      </c>
      <c r="D63" s="194"/>
      <c r="E63" s="50">
        <v>71.365363864464598</v>
      </c>
      <c r="F63" s="50">
        <v>64.339483394994119</v>
      </c>
      <c r="G63" s="50">
        <v>72.041309328796132</v>
      </c>
      <c r="H63" s="50">
        <v>80.284843122437692</v>
      </c>
      <c r="I63" s="50">
        <v>83.290282410942652</v>
      </c>
      <c r="J63" s="50">
        <v>112.16377331438621</v>
      </c>
      <c r="K63" s="50">
        <v>118.9930283516414</v>
      </c>
      <c r="L63" s="50">
        <v>103.00120292840337</v>
      </c>
      <c r="M63" s="50">
        <v>114.99557715158612</v>
      </c>
      <c r="N63" s="50">
        <v>131.31841168320545</v>
      </c>
      <c r="O63" s="284">
        <v>121.25009361473028</v>
      </c>
      <c r="P63" s="50">
        <v>123.01781547406223</v>
      </c>
      <c r="Q63" s="50">
        <v>120.73024795186318</v>
      </c>
      <c r="R63" s="50">
        <v>118.87067804550597</v>
      </c>
      <c r="S63" s="50">
        <v>111.73534684970262</v>
      </c>
      <c r="T63" s="50">
        <v>103.39804311547772</v>
      </c>
      <c r="AM63" s="46"/>
      <c r="AP63" s="197"/>
    </row>
    <row r="64" spans="1:43" x14ac:dyDescent="0.25">
      <c r="A64" t="str">
        <f t="shared" si="0"/>
        <v>105 non-ferro metalen</v>
      </c>
      <c r="B64" s="10">
        <v>105</v>
      </c>
      <c r="C64" s="3" t="s">
        <v>19</v>
      </c>
      <c r="D64" s="194"/>
      <c r="E64" s="50">
        <v>283.93546443167429</v>
      </c>
      <c r="F64" s="50">
        <v>246.66827723487523</v>
      </c>
      <c r="G64" s="50">
        <v>250.15283673688785</v>
      </c>
      <c r="H64" s="50">
        <v>266.25717821228938</v>
      </c>
      <c r="I64" s="50">
        <v>238.14266745508755</v>
      </c>
      <c r="J64" s="50">
        <v>375.91231681707308</v>
      </c>
      <c r="K64" s="50">
        <v>383.41338288405785</v>
      </c>
      <c r="L64" s="50">
        <v>280.86287187278833</v>
      </c>
      <c r="M64" s="50">
        <v>327.47735433295242</v>
      </c>
      <c r="N64" s="50">
        <v>393.22455924477572</v>
      </c>
      <c r="O64" s="284">
        <v>330.14501959805403</v>
      </c>
      <c r="P64" s="50">
        <v>336.58902176288501</v>
      </c>
      <c r="Q64" s="50">
        <v>338.18009376633205</v>
      </c>
      <c r="R64" s="50">
        <v>338.33465863483616</v>
      </c>
      <c r="S64" s="50">
        <v>333.54537151170098</v>
      </c>
      <c r="T64" s="50">
        <v>326.37870694624672</v>
      </c>
      <c r="AM64" s="46"/>
      <c r="AP64" s="197"/>
    </row>
    <row r="65" spans="1:42" x14ac:dyDescent="0.25">
      <c r="A65" t="str">
        <f t="shared" si="0"/>
        <v>105 non-ferro metalen</v>
      </c>
      <c r="B65" s="10">
        <v>105</v>
      </c>
      <c r="C65" s="3" t="s">
        <v>20</v>
      </c>
      <c r="D65" s="194"/>
      <c r="E65" s="193">
        <v>0.25134360727818778</v>
      </c>
      <c r="F65" s="193">
        <v>0.26083404042154418</v>
      </c>
      <c r="G65" s="193">
        <v>0.28798917601150203</v>
      </c>
      <c r="H65" s="193">
        <v>0.3015311874838012</v>
      </c>
      <c r="I65" s="193">
        <v>0.34974951486444888</v>
      </c>
      <c r="J65" s="193">
        <v>0.29837748936799929</v>
      </c>
      <c r="K65" s="193">
        <v>0.31035178651451573</v>
      </c>
      <c r="L65" s="193">
        <v>0.36673128862349552</v>
      </c>
      <c r="M65" s="193">
        <v>0.35115581468472457</v>
      </c>
      <c r="N65" s="193">
        <v>0.333952721405333</v>
      </c>
      <c r="O65" s="285">
        <v>0.36726313110023651</v>
      </c>
      <c r="P65" s="193">
        <v>0.3654837428438884</v>
      </c>
      <c r="Q65" s="193">
        <v>0.35699986538912787</v>
      </c>
      <c r="R65" s="193">
        <v>0.35134052930061421</v>
      </c>
      <c r="S65" s="193">
        <v>0.33499294666657631</v>
      </c>
      <c r="T65" s="193">
        <v>0.31680388737034543</v>
      </c>
      <c r="AM65" s="46"/>
      <c r="AP65" s="197"/>
    </row>
    <row r="66" spans="1:42" x14ac:dyDescent="0.25">
      <c r="A66" t="str">
        <f t="shared" si="0"/>
        <v>105 non-ferro metalen</v>
      </c>
      <c r="B66" s="10">
        <v>105</v>
      </c>
      <c r="C66" s="3" t="s">
        <v>29</v>
      </c>
      <c r="D66" s="194"/>
      <c r="E66" s="50">
        <v>262.93546443167429</v>
      </c>
      <c r="F66" s="50">
        <v>246.66827723487523</v>
      </c>
      <c r="G66" s="50">
        <v>250.15283673688785</v>
      </c>
      <c r="H66" s="50">
        <v>266.25717821228938</v>
      </c>
      <c r="I66" s="50">
        <v>238.14266745508755</v>
      </c>
      <c r="J66" s="50">
        <v>289.91231681707308</v>
      </c>
      <c r="K66" s="50">
        <v>273.41338288405785</v>
      </c>
      <c r="L66" s="50">
        <v>280.86287187278833</v>
      </c>
      <c r="M66" s="50">
        <v>327.47735433295242</v>
      </c>
      <c r="N66" s="50">
        <v>284.46969011717056</v>
      </c>
      <c r="O66" s="284">
        <v>330.14501959805403</v>
      </c>
      <c r="P66" s="50">
        <v>336.58902176288501</v>
      </c>
      <c r="Q66" s="50">
        <v>338.18009376633205</v>
      </c>
      <c r="R66" s="50">
        <v>338.33465863483616</v>
      </c>
      <c r="S66" s="50">
        <v>333.54537151170098</v>
      </c>
      <c r="T66" s="50">
        <v>326.37870694624672</v>
      </c>
      <c r="AM66" s="46"/>
      <c r="AP66" s="197"/>
    </row>
    <row r="67" spans="1:42" x14ac:dyDescent="0.25">
      <c r="A67" t="str">
        <f t="shared" ref="A67:A130" si="8">VLOOKUP(B67,$AN$3:$AO$60,2)</f>
        <v>106 cementbedrijf</v>
      </c>
      <c r="B67" s="10">
        <v>106</v>
      </c>
      <c r="C67" s="3" t="s">
        <v>25</v>
      </c>
      <c r="D67" s="50">
        <v>5121</v>
      </c>
      <c r="E67" s="50">
        <v>4991</v>
      </c>
      <c r="F67" s="50">
        <v>4965</v>
      </c>
      <c r="G67" s="50">
        <v>4950</v>
      </c>
      <c r="H67" s="50">
        <v>5069</v>
      </c>
      <c r="I67" s="50">
        <v>4957</v>
      </c>
      <c r="J67" s="50">
        <v>4994</v>
      </c>
      <c r="K67" s="50">
        <v>5014</v>
      </c>
      <c r="L67" s="50">
        <v>5056</v>
      </c>
      <c r="M67" s="50">
        <v>4875</v>
      </c>
      <c r="N67" s="50">
        <v>4628.0832381954178</v>
      </c>
      <c r="O67" s="284">
        <v>4581.4800511607236</v>
      </c>
      <c r="P67" s="50">
        <v>4535.3461419955074</v>
      </c>
      <c r="Q67" s="50">
        <v>4489.6767852349949</v>
      </c>
      <c r="R67" s="50">
        <v>4444.4673029981932</v>
      </c>
      <c r="S67" s="50">
        <v>4399.7130645087482</v>
      </c>
      <c r="T67" s="50">
        <v>4355.4094856206038</v>
      </c>
      <c r="AM67" s="46"/>
      <c r="AN67" s="197"/>
      <c r="AO67" s="69"/>
      <c r="AP67" s="197"/>
    </row>
    <row r="68" spans="1:42" x14ac:dyDescent="0.25">
      <c r="A68" t="str">
        <f t="shared" si="8"/>
        <v>106 cementbedrijf</v>
      </c>
      <c r="B68" s="10">
        <v>106</v>
      </c>
      <c r="C68" s="3" t="s">
        <v>83</v>
      </c>
      <c r="D68" s="192"/>
      <c r="E68" s="50">
        <v>-130</v>
      </c>
      <c r="F68" s="50">
        <v>-26</v>
      </c>
      <c r="G68" s="50">
        <v>-15</v>
      </c>
      <c r="H68" s="50">
        <v>119</v>
      </c>
      <c r="I68" s="50">
        <v>-112</v>
      </c>
      <c r="J68" s="50">
        <v>37</v>
      </c>
      <c r="K68" s="50">
        <v>20</v>
      </c>
      <c r="L68" s="50">
        <v>42</v>
      </c>
      <c r="M68" s="50">
        <v>-181</v>
      </c>
      <c r="N68" s="50">
        <v>-246.91676180458217</v>
      </c>
      <c r="O68" s="284">
        <v>-46.603187034694201</v>
      </c>
      <c r="P68" s="50">
        <v>-46.13390916521621</v>
      </c>
      <c r="Q68" s="50">
        <v>-45.669356760512528</v>
      </c>
      <c r="R68" s="50">
        <v>-45.209482236801705</v>
      </c>
      <c r="S68" s="50">
        <v>-44.754238489445015</v>
      </c>
      <c r="T68" s="50">
        <v>-44.30357888814433</v>
      </c>
      <c r="AM68" s="46"/>
      <c r="AP68" s="197"/>
    </row>
    <row r="69" spans="1:42" x14ac:dyDescent="0.25">
      <c r="A69" t="str">
        <f t="shared" si="8"/>
        <v>106 cementbedrijf</v>
      </c>
      <c r="B69" s="10">
        <v>106</v>
      </c>
      <c r="C69" s="3" t="s">
        <v>84</v>
      </c>
      <c r="D69" s="192"/>
      <c r="E69" s="193">
        <v>0.97461433313805901</v>
      </c>
      <c r="F69" s="193">
        <v>0.99479062312161892</v>
      </c>
      <c r="G69" s="193">
        <v>0.99697885196374625</v>
      </c>
      <c r="H69" s="193">
        <v>1.0240404040404041</v>
      </c>
      <c r="I69" s="193">
        <v>0.97790491221148157</v>
      </c>
      <c r="J69" s="193">
        <v>1.0074641920516441</v>
      </c>
      <c r="K69" s="193">
        <v>1.0040048057669202</v>
      </c>
      <c r="L69" s="193">
        <v>1.0083765456721181</v>
      </c>
      <c r="M69" s="193">
        <v>0.96420094936708856</v>
      </c>
      <c r="N69" s="193">
        <v>0.9493504078349575</v>
      </c>
      <c r="O69" s="285">
        <v>0.98993034812985214</v>
      </c>
      <c r="P69" s="193">
        <v>0.98993034812985203</v>
      </c>
      <c r="Q69" s="193">
        <v>0.98993034812985226</v>
      </c>
      <c r="R69" s="193">
        <v>0.98993034812985203</v>
      </c>
      <c r="S69" s="193">
        <v>0.98993034812985259</v>
      </c>
      <c r="T69" s="193">
        <v>0.98993034812985214</v>
      </c>
      <c r="AM69" s="46"/>
      <c r="AP69" s="197"/>
    </row>
    <row r="70" spans="1:42" x14ac:dyDescent="0.25">
      <c r="A70" t="str">
        <f t="shared" si="8"/>
        <v>106 cementbedrijf</v>
      </c>
      <c r="B70" s="10">
        <v>106</v>
      </c>
      <c r="C70" s="3" t="s">
        <v>8</v>
      </c>
      <c r="D70" s="50">
        <v>11</v>
      </c>
      <c r="E70" s="50">
        <v>12</v>
      </c>
      <c r="F70" s="50">
        <v>9</v>
      </c>
      <c r="G70" s="50">
        <v>20</v>
      </c>
      <c r="H70" s="50">
        <v>22</v>
      </c>
      <c r="I70" s="50">
        <v>10</v>
      </c>
      <c r="J70" s="50">
        <v>16</v>
      </c>
      <c r="K70" s="50">
        <v>20</v>
      </c>
      <c r="L70" s="50">
        <v>14</v>
      </c>
      <c r="M70" s="50">
        <v>19</v>
      </c>
      <c r="N70" s="50">
        <v>10.352463675799886</v>
      </c>
      <c r="O70" s="284">
        <v>10.935963289518318</v>
      </c>
      <c r="P70" s="50">
        <v>11.793083747950654</v>
      </c>
      <c r="Q70" s="50">
        <v>12.289352433257472</v>
      </c>
      <c r="R70" s="50">
        <v>12.707812955102435</v>
      </c>
      <c r="S70" s="50">
        <v>13.036396654689419</v>
      </c>
      <c r="T70" s="50">
        <v>12.735335488083857</v>
      </c>
      <c r="AM70" s="46"/>
      <c r="AN70" s="197"/>
      <c r="AO70" s="69"/>
      <c r="AP70" s="197"/>
    </row>
    <row r="71" spans="1:42" x14ac:dyDescent="0.25">
      <c r="A71" t="str">
        <f t="shared" si="8"/>
        <v>106 cementbedrijf</v>
      </c>
      <c r="B71" s="10">
        <v>106</v>
      </c>
      <c r="C71" s="3" t="s">
        <v>9</v>
      </c>
      <c r="D71" s="50">
        <v>286</v>
      </c>
      <c r="E71" s="50">
        <v>272</v>
      </c>
      <c r="F71" s="50">
        <v>255</v>
      </c>
      <c r="G71" s="50">
        <v>235</v>
      </c>
      <c r="H71" s="50">
        <v>245</v>
      </c>
      <c r="I71" s="50">
        <v>224</v>
      </c>
      <c r="J71" s="50">
        <v>210</v>
      </c>
      <c r="K71" s="50">
        <v>245</v>
      </c>
      <c r="L71" s="50">
        <v>263</v>
      </c>
      <c r="M71" s="50">
        <v>256</v>
      </c>
      <c r="N71" s="50">
        <v>168.54893474782688</v>
      </c>
      <c r="O71" s="284">
        <v>178.04891865483745</v>
      </c>
      <c r="P71" s="50">
        <v>192.0037360532358</v>
      </c>
      <c r="Q71" s="50">
        <v>200.08350922381933</v>
      </c>
      <c r="R71" s="50">
        <v>206.89648412522985</v>
      </c>
      <c r="S71" s="50">
        <v>212.24617037144668</v>
      </c>
      <c r="T71" s="50">
        <v>207.34457974390119</v>
      </c>
      <c r="AM71" s="46"/>
    </row>
    <row r="72" spans="1:42" x14ac:dyDescent="0.25">
      <c r="A72" t="str">
        <f t="shared" si="8"/>
        <v>106 cementbedrijf</v>
      </c>
      <c r="B72" s="10">
        <v>106</v>
      </c>
      <c r="C72" s="3" t="s">
        <v>10</v>
      </c>
      <c r="D72" s="50">
        <v>541</v>
      </c>
      <c r="E72" s="50">
        <v>491</v>
      </c>
      <c r="F72" s="50">
        <v>508</v>
      </c>
      <c r="G72" s="50">
        <v>468</v>
      </c>
      <c r="H72" s="50">
        <v>461</v>
      </c>
      <c r="I72" s="50">
        <v>436</v>
      </c>
      <c r="J72" s="50">
        <v>426</v>
      </c>
      <c r="K72" s="50">
        <v>432</v>
      </c>
      <c r="L72" s="50">
        <v>403</v>
      </c>
      <c r="M72" s="50">
        <v>379</v>
      </c>
      <c r="N72" s="50">
        <v>307.52906801640836</v>
      </c>
      <c r="O72" s="284">
        <v>324.8624388945147</v>
      </c>
      <c r="P72" s="50">
        <v>350.32395839500469</v>
      </c>
      <c r="Q72" s="50">
        <v>365.0660575761778</v>
      </c>
      <c r="R72" s="50">
        <v>377.49679660745466</v>
      </c>
      <c r="S72" s="50">
        <v>387.25766533047977</v>
      </c>
      <c r="T72" s="50">
        <v>378.31437773425569</v>
      </c>
      <c r="AM72" s="46"/>
    </row>
    <row r="73" spans="1:42" x14ac:dyDescent="0.25">
      <c r="A73" t="str">
        <f t="shared" si="8"/>
        <v>106 cementbedrijf</v>
      </c>
      <c r="B73" s="10">
        <v>106</v>
      </c>
      <c r="C73" s="3" t="s">
        <v>11</v>
      </c>
      <c r="D73" s="50">
        <v>670</v>
      </c>
      <c r="E73" s="50">
        <v>642</v>
      </c>
      <c r="F73" s="50">
        <v>619</v>
      </c>
      <c r="G73" s="50">
        <v>645</v>
      </c>
      <c r="H73" s="50">
        <v>648</v>
      </c>
      <c r="I73" s="50">
        <v>606</v>
      </c>
      <c r="J73" s="50">
        <v>579</v>
      </c>
      <c r="K73" s="50">
        <v>556</v>
      </c>
      <c r="L73" s="50">
        <v>520</v>
      </c>
      <c r="M73" s="50">
        <v>483</v>
      </c>
      <c r="N73" s="50">
        <v>466.63668953547693</v>
      </c>
      <c r="O73" s="284">
        <v>437.93118338427507</v>
      </c>
      <c r="P73" s="50">
        <v>419.86314404560505</v>
      </c>
      <c r="Q73" s="50">
        <v>414.40474577673683</v>
      </c>
      <c r="R73" s="50">
        <v>402.8780815664287</v>
      </c>
      <c r="S73" s="50">
        <v>403.04334853266477</v>
      </c>
      <c r="T73" s="50">
        <v>421.69874909905906</v>
      </c>
      <c r="AM73" s="46"/>
    </row>
    <row r="74" spans="1:42" x14ac:dyDescent="0.25">
      <c r="A74" t="str">
        <f t="shared" si="8"/>
        <v>106 cementbedrijf</v>
      </c>
      <c r="B74" s="10">
        <v>106</v>
      </c>
      <c r="C74" s="3" t="s">
        <v>12</v>
      </c>
      <c r="D74" s="50">
        <v>611</v>
      </c>
      <c r="E74" s="50">
        <v>630</v>
      </c>
      <c r="F74" s="50">
        <v>649</v>
      </c>
      <c r="G74" s="50">
        <v>650</v>
      </c>
      <c r="H74" s="50">
        <v>670</v>
      </c>
      <c r="I74" s="50">
        <v>645</v>
      </c>
      <c r="J74" s="50">
        <v>670</v>
      </c>
      <c r="K74" s="50">
        <v>660</v>
      </c>
      <c r="L74" s="50">
        <v>708</v>
      </c>
      <c r="M74" s="50">
        <v>688</v>
      </c>
      <c r="N74" s="50">
        <v>653.29136534966767</v>
      </c>
      <c r="O74" s="284">
        <v>603.22409625324008</v>
      </c>
      <c r="P74" s="50">
        <v>562.90224889248566</v>
      </c>
      <c r="Q74" s="50">
        <v>529.3881566017958</v>
      </c>
      <c r="R74" s="50">
        <v>491.5602748365846</v>
      </c>
      <c r="S74" s="50">
        <v>474.90695519025473</v>
      </c>
      <c r="T74" s="50">
        <v>445.69269744075564</v>
      </c>
      <c r="AM74" s="47"/>
    </row>
    <row r="75" spans="1:42" x14ac:dyDescent="0.25">
      <c r="A75" t="str">
        <f t="shared" si="8"/>
        <v>106 cementbedrijf</v>
      </c>
      <c r="B75" s="10">
        <v>106</v>
      </c>
      <c r="C75" s="3" t="s">
        <v>13</v>
      </c>
      <c r="D75" s="50">
        <v>705</v>
      </c>
      <c r="E75" s="50">
        <v>648</v>
      </c>
      <c r="F75" s="50">
        <v>610</v>
      </c>
      <c r="G75" s="50">
        <v>574</v>
      </c>
      <c r="H75" s="50">
        <v>583</v>
      </c>
      <c r="I75" s="50">
        <v>597</v>
      </c>
      <c r="J75" s="50">
        <v>617</v>
      </c>
      <c r="K75" s="50">
        <v>654</v>
      </c>
      <c r="L75" s="50">
        <v>677</v>
      </c>
      <c r="M75" s="50">
        <v>678</v>
      </c>
      <c r="N75" s="50">
        <v>682.39343846048246</v>
      </c>
      <c r="O75" s="284">
        <v>712.99275483688473</v>
      </c>
      <c r="P75" s="50">
        <v>705.39635498555663</v>
      </c>
      <c r="Q75" s="50">
        <v>699.76595412881056</v>
      </c>
      <c r="R75" s="50">
        <v>700.19351777964835</v>
      </c>
      <c r="S75" s="50">
        <v>664.86973726635665</v>
      </c>
      <c r="T75" s="50">
        <v>613.91511913518229</v>
      </c>
      <c r="AM75" s="46"/>
    </row>
    <row r="76" spans="1:42" x14ac:dyDescent="0.25">
      <c r="A76" t="str">
        <f t="shared" si="8"/>
        <v>106 cementbedrijf</v>
      </c>
      <c r="B76" s="10">
        <v>106</v>
      </c>
      <c r="C76" s="3" t="s">
        <v>14</v>
      </c>
      <c r="D76" s="50">
        <v>821</v>
      </c>
      <c r="E76" s="50">
        <v>779</v>
      </c>
      <c r="F76" s="50">
        <v>752</v>
      </c>
      <c r="G76" s="50">
        <v>736</v>
      </c>
      <c r="H76" s="50">
        <v>716</v>
      </c>
      <c r="I76" s="50">
        <v>669</v>
      </c>
      <c r="J76" s="50">
        <v>638</v>
      </c>
      <c r="K76" s="50">
        <v>599</v>
      </c>
      <c r="L76" s="50">
        <v>604</v>
      </c>
      <c r="M76" s="50">
        <v>579</v>
      </c>
      <c r="N76" s="50">
        <v>609.13649580222466</v>
      </c>
      <c r="O76" s="284">
        <v>621.35103069824549</v>
      </c>
      <c r="P76" s="50">
        <v>672.04667058079519</v>
      </c>
      <c r="Q76" s="50">
        <v>682.52534366476732</v>
      </c>
      <c r="R76" s="50">
        <v>690.01628641657203</v>
      </c>
      <c r="S76" s="50">
        <v>694.48759038574872</v>
      </c>
      <c r="T76" s="50">
        <v>725.62922261721042</v>
      </c>
      <c r="AM76" s="46"/>
    </row>
    <row r="77" spans="1:42" x14ac:dyDescent="0.25">
      <c r="A77" t="str">
        <f t="shared" si="8"/>
        <v>106 cementbedrijf</v>
      </c>
      <c r="B77" s="10">
        <v>106</v>
      </c>
      <c r="C77" s="3" t="s">
        <v>15</v>
      </c>
      <c r="D77" s="50">
        <v>855</v>
      </c>
      <c r="E77" s="50">
        <v>868</v>
      </c>
      <c r="F77" s="50">
        <v>862</v>
      </c>
      <c r="G77" s="50">
        <v>861</v>
      </c>
      <c r="H77" s="50">
        <v>870</v>
      </c>
      <c r="I77" s="50">
        <v>808</v>
      </c>
      <c r="J77" s="50">
        <v>778</v>
      </c>
      <c r="K77" s="50">
        <v>780</v>
      </c>
      <c r="L77" s="50">
        <v>747</v>
      </c>
      <c r="M77" s="50">
        <v>706</v>
      </c>
      <c r="N77" s="50">
        <v>676.33439053064603</v>
      </c>
      <c r="O77" s="284">
        <v>648.49096823086609</v>
      </c>
      <c r="P77" s="50">
        <v>613.32428787549748</v>
      </c>
      <c r="Q77" s="50">
        <v>592.21727461760213</v>
      </c>
      <c r="R77" s="50">
        <v>579.09859393094246</v>
      </c>
      <c r="S77" s="50">
        <v>609.44792678412011</v>
      </c>
      <c r="T77" s="50">
        <v>621.58613181442922</v>
      </c>
      <c r="AM77" s="48"/>
    </row>
    <row r="78" spans="1:42" x14ac:dyDescent="0.25">
      <c r="A78" t="str">
        <f t="shared" si="8"/>
        <v>106 cementbedrijf</v>
      </c>
      <c r="B78" s="10">
        <v>106</v>
      </c>
      <c r="C78" s="3" t="s">
        <v>16</v>
      </c>
      <c r="D78" s="50">
        <v>490</v>
      </c>
      <c r="E78" s="50">
        <v>513</v>
      </c>
      <c r="F78" s="50">
        <v>564</v>
      </c>
      <c r="G78" s="50">
        <v>620</v>
      </c>
      <c r="H78" s="50">
        <v>692</v>
      </c>
      <c r="I78" s="50">
        <v>777</v>
      </c>
      <c r="J78" s="50">
        <v>826</v>
      </c>
      <c r="K78" s="50">
        <v>815</v>
      </c>
      <c r="L78" s="50">
        <v>852</v>
      </c>
      <c r="M78" s="50">
        <v>813</v>
      </c>
      <c r="N78" s="50">
        <v>739.29401703634085</v>
      </c>
      <c r="O78" s="284">
        <v>689.9610241865405</v>
      </c>
      <c r="P78" s="50">
        <v>652.61064625321524</v>
      </c>
      <c r="Q78" s="50">
        <v>627.2999405191224</v>
      </c>
      <c r="R78" s="50">
        <v>617.93711362792317</v>
      </c>
      <c r="S78" s="50">
        <v>589.25020283083177</v>
      </c>
      <c r="T78" s="50">
        <v>563.57954964428779</v>
      </c>
      <c r="AM78" s="46"/>
    </row>
    <row r="79" spans="1:42" x14ac:dyDescent="0.25">
      <c r="A79" t="str">
        <f t="shared" si="8"/>
        <v>106 cementbedrijf</v>
      </c>
      <c r="B79" s="10">
        <v>106</v>
      </c>
      <c r="C79" s="3" t="s">
        <v>17</v>
      </c>
      <c r="D79" s="50">
        <v>120</v>
      </c>
      <c r="E79" s="50">
        <v>124</v>
      </c>
      <c r="F79" s="50">
        <v>125</v>
      </c>
      <c r="G79" s="50">
        <v>130</v>
      </c>
      <c r="H79" s="50">
        <v>147</v>
      </c>
      <c r="I79" s="50">
        <v>173</v>
      </c>
      <c r="J79" s="50">
        <v>221</v>
      </c>
      <c r="K79" s="50">
        <v>236</v>
      </c>
      <c r="L79" s="50">
        <v>251</v>
      </c>
      <c r="M79" s="50">
        <v>256</v>
      </c>
      <c r="N79" s="50">
        <v>292.15184962444289</v>
      </c>
      <c r="O79" s="284">
        <v>301.71092126426419</v>
      </c>
      <c r="P79" s="50">
        <v>307.85903228133014</v>
      </c>
      <c r="Q79" s="50">
        <v>311.76494127547568</v>
      </c>
      <c r="R79" s="50">
        <v>299.92345308573084</v>
      </c>
      <c r="S79" s="50">
        <v>271.83558683833951</v>
      </c>
      <c r="T79" s="50">
        <v>255.29318912895866</v>
      </c>
      <c r="AM79" s="47"/>
    </row>
    <row r="80" spans="1:42" x14ac:dyDescent="0.25">
      <c r="A80" t="str">
        <f t="shared" si="8"/>
        <v>106 cementbedrijf</v>
      </c>
      <c r="B80" s="10">
        <v>106</v>
      </c>
      <c r="C80" s="3" t="s">
        <v>85</v>
      </c>
      <c r="D80" s="50">
        <v>11</v>
      </c>
      <c r="E80" s="50">
        <v>12</v>
      </c>
      <c r="F80" s="50">
        <v>12</v>
      </c>
      <c r="G80" s="50">
        <v>11</v>
      </c>
      <c r="H80" s="50">
        <v>15</v>
      </c>
      <c r="I80" s="50">
        <v>12</v>
      </c>
      <c r="J80" s="50">
        <v>13</v>
      </c>
      <c r="K80" s="50">
        <v>17</v>
      </c>
      <c r="L80" s="50">
        <v>17</v>
      </c>
      <c r="M80" s="50">
        <v>18</v>
      </c>
      <c r="N80" s="50">
        <v>22.414525416104354</v>
      </c>
      <c r="O80" s="284">
        <v>51.970751467536594</v>
      </c>
      <c r="P80" s="50">
        <v>47.22297888482926</v>
      </c>
      <c r="Q80" s="50">
        <v>54.871509417428996</v>
      </c>
      <c r="R80" s="50">
        <v>65.758888066578024</v>
      </c>
      <c r="S80" s="50">
        <v>79.331484323815289</v>
      </c>
      <c r="T80" s="50">
        <v>109.62053377448086</v>
      </c>
      <c r="AM80" s="49"/>
    </row>
    <row r="81" spans="1:21" x14ac:dyDescent="0.25">
      <c r="A81" t="str">
        <f t="shared" si="8"/>
        <v>106 cementbedrijf</v>
      </c>
      <c r="B81" s="10">
        <v>106</v>
      </c>
      <c r="C81" s="3" t="s">
        <v>6</v>
      </c>
      <c r="D81" s="50">
        <v>621</v>
      </c>
      <c r="E81" s="50">
        <v>649</v>
      </c>
      <c r="F81" s="50">
        <v>701</v>
      </c>
      <c r="G81" s="50">
        <v>761</v>
      </c>
      <c r="H81" s="50">
        <v>854</v>
      </c>
      <c r="I81" s="50">
        <v>962</v>
      </c>
      <c r="J81" s="50">
        <v>1060</v>
      </c>
      <c r="K81" s="50">
        <v>1068</v>
      </c>
      <c r="L81" s="50">
        <v>1120</v>
      </c>
      <c r="M81" s="50">
        <v>1087</v>
      </c>
      <c r="N81" s="50">
        <v>1053.8603920768883</v>
      </c>
      <c r="O81" s="284">
        <v>1043.6426969183412</v>
      </c>
      <c r="P81" s="50">
        <v>1007.6926574193747</v>
      </c>
      <c r="Q81" s="50">
        <v>993.93639121202705</v>
      </c>
      <c r="R81" s="50">
        <v>983.61945478023199</v>
      </c>
      <c r="S81" s="50">
        <v>940.41727399298657</v>
      </c>
      <c r="T81" s="50">
        <v>928.49327254772743</v>
      </c>
    </row>
    <row r="82" spans="1:21" x14ac:dyDescent="0.25">
      <c r="A82" t="str">
        <f t="shared" si="8"/>
        <v>106 cementbedrijf</v>
      </c>
      <c r="B82" s="10">
        <v>106</v>
      </c>
      <c r="C82" s="3" t="s">
        <v>86</v>
      </c>
      <c r="D82" s="193">
        <v>0.99756723729620045</v>
      </c>
      <c r="E82" s="192"/>
      <c r="F82" s="192"/>
      <c r="G82" s="192"/>
      <c r="H82" s="192"/>
      <c r="I82" s="192"/>
      <c r="J82" s="192"/>
      <c r="K82" s="192"/>
      <c r="L82" s="192"/>
      <c r="M82" s="192"/>
      <c r="N82" s="192"/>
      <c r="O82" s="286"/>
      <c r="P82" s="192"/>
      <c r="Q82" s="192"/>
      <c r="R82" s="192"/>
      <c r="S82" s="192"/>
      <c r="T82" s="192"/>
    </row>
    <row r="83" spans="1:21" x14ac:dyDescent="0.25">
      <c r="A83" t="str">
        <f t="shared" si="8"/>
        <v>106 cementbedrijf</v>
      </c>
      <c r="B83" s="10">
        <v>106</v>
      </c>
      <c r="C83" s="3" t="s">
        <v>87</v>
      </c>
      <c r="D83" s="192"/>
      <c r="E83" s="193">
        <v>1.147645207907072E-2</v>
      </c>
      <c r="F83" s="193">
        <v>1.3883070872907632E-3</v>
      </c>
      <c r="G83" s="193">
        <v>2.9419266622709994E-4</v>
      </c>
      <c r="H83" s="193">
        <v>-1.3236583372101818E-2</v>
      </c>
      <c r="I83" s="193">
        <v>9.8311625423594395E-3</v>
      </c>
      <c r="J83" s="193">
        <v>-4.948477377721805E-3</v>
      </c>
      <c r="K83" s="193">
        <v>-3.2187842353598728E-3</v>
      </c>
      <c r="L83" s="193">
        <v>-5.4046541879588239E-3</v>
      </c>
      <c r="M83" s="193">
        <v>1.6683143964555947E-2</v>
      </c>
      <c r="N83" s="193">
        <v>2.4108414730621475E-2</v>
      </c>
      <c r="O83" s="285">
        <v>3.818444583174152E-3</v>
      </c>
      <c r="P83" s="193">
        <v>3.8184445831742075E-3</v>
      </c>
      <c r="Q83" s="193">
        <v>3.8184445831740965E-3</v>
      </c>
      <c r="R83" s="193">
        <v>3.8184445831742075E-3</v>
      </c>
      <c r="S83" s="193">
        <v>3.81844458317393E-3</v>
      </c>
      <c r="T83" s="193">
        <v>3.818444583174152E-3</v>
      </c>
    </row>
    <row r="84" spans="1:21" x14ac:dyDescent="0.25">
      <c r="A84" t="str">
        <f t="shared" si="8"/>
        <v>106 cementbedrijf</v>
      </c>
      <c r="B84" s="10">
        <v>106</v>
      </c>
      <c r="C84" s="3" t="s">
        <v>88</v>
      </c>
      <c r="D84" s="194"/>
      <c r="E84" s="50">
        <v>3.7153089163905499</v>
      </c>
      <c r="F84" s="50">
        <v>3.9320065325246949</v>
      </c>
      <c r="G84" s="50">
        <v>2.9391578696039482</v>
      </c>
      <c r="H84" s="50">
        <v>6.2608464116866402</v>
      </c>
      <c r="I84" s="50">
        <v>7.3944214629734519</v>
      </c>
      <c r="J84" s="50">
        <v>3.2133042657871203</v>
      </c>
      <c r="K84" s="50">
        <v>5.1689619155371833</v>
      </c>
      <c r="L84" s="50">
        <v>6.4174849953695006</v>
      </c>
      <c r="M84" s="50">
        <v>4.8014686708938568</v>
      </c>
      <c r="N84" s="50">
        <v>6.6573590550540507</v>
      </c>
      <c r="O84" s="284">
        <v>3.4173208102341461</v>
      </c>
      <c r="P84" s="50">
        <v>3.6099324855964867</v>
      </c>
      <c r="Q84" s="50">
        <v>3.8928656763040528</v>
      </c>
      <c r="R84" s="50">
        <v>4.0566826534870719</v>
      </c>
      <c r="S84" s="50">
        <v>4.1948153622165911</v>
      </c>
      <c r="T84" s="50">
        <v>4.3032799702235929</v>
      </c>
    </row>
    <row r="85" spans="1:21" x14ac:dyDescent="0.25">
      <c r="A85" t="str">
        <f t="shared" si="8"/>
        <v>106 cementbedrijf</v>
      </c>
      <c r="B85" s="10">
        <v>106</v>
      </c>
      <c r="C85" s="3" t="s">
        <v>89</v>
      </c>
      <c r="D85" s="194"/>
      <c r="E85" s="50">
        <v>66.838864926757182</v>
      </c>
      <c r="F85" s="50">
        <v>60.823056940130797</v>
      </c>
      <c r="G85" s="50">
        <v>56.742616704001385</v>
      </c>
      <c r="H85" s="50">
        <v>49.112483024876333</v>
      </c>
      <c r="I85" s="50">
        <v>56.853973668594932</v>
      </c>
      <c r="J85" s="50">
        <v>48.67013658347431</v>
      </c>
      <c r="K85" s="50">
        <v>45.991488606903175</v>
      </c>
      <c r="L85" s="50">
        <v>53.121198569666959</v>
      </c>
      <c r="M85" s="50">
        <v>62.833071419508975</v>
      </c>
      <c r="N85" s="50">
        <v>63.061577617992235</v>
      </c>
      <c r="O85" s="284">
        <v>38.09952890741846</v>
      </c>
      <c r="P85" s="50">
        <v>40.24694628520659</v>
      </c>
      <c r="Q85" s="50">
        <v>43.401353458787824</v>
      </c>
      <c r="R85" s="50">
        <v>45.227740270063734</v>
      </c>
      <c r="S85" s="50">
        <v>46.767774531271918</v>
      </c>
      <c r="T85" s="50">
        <v>47.977040707224376</v>
      </c>
    </row>
    <row r="86" spans="1:21" x14ac:dyDescent="0.25">
      <c r="A86" t="str">
        <f t="shared" si="8"/>
        <v>106 cementbedrijf</v>
      </c>
      <c r="B86" s="10">
        <v>106</v>
      </c>
      <c r="C86" s="3" t="s">
        <v>90</v>
      </c>
      <c r="D86" s="194"/>
      <c r="E86" s="50">
        <v>106.02753679281145</v>
      </c>
      <c r="F86" s="50">
        <v>91.275039783657888</v>
      </c>
      <c r="G86" s="50">
        <v>93.87946525108174</v>
      </c>
      <c r="H86" s="50">
        <v>80.154978187105883</v>
      </c>
      <c r="I86" s="50">
        <v>89.590309807284186</v>
      </c>
      <c r="J86" s="50">
        <v>78.287910131451738</v>
      </c>
      <c r="K86" s="50">
        <v>77.229165141027934</v>
      </c>
      <c r="L86" s="50">
        <v>77.372604041801353</v>
      </c>
      <c r="M86" s="50">
        <v>81.079992444458696</v>
      </c>
      <c r="N86" s="50">
        <v>79.065584906814877</v>
      </c>
      <c r="O86" s="284">
        <v>57.915826550276847</v>
      </c>
      <c r="P86" s="50">
        <v>61.180157001323735</v>
      </c>
      <c r="Q86" s="50">
        <v>65.975232005479697</v>
      </c>
      <c r="R86" s="50">
        <v>68.751557718918463</v>
      </c>
      <c r="S86" s="50">
        <v>71.09259341440837</v>
      </c>
      <c r="T86" s="50">
        <v>72.9308221827946</v>
      </c>
    </row>
    <row r="87" spans="1:21" x14ac:dyDescent="0.25">
      <c r="A87" t="str">
        <f t="shared" si="8"/>
        <v>106 cementbedrijf</v>
      </c>
      <c r="B87" s="10">
        <v>106</v>
      </c>
      <c r="C87" s="3" t="s">
        <v>91</v>
      </c>
      <c r="D87" s="194"/>
      <c r="E87" s="50">
        <v>100.75077137237338</v>
      </c>
      <c r="F87" s="50">
        <v>90.063702289999227</v>
      </c>
      <c r="G87" s="50">
        <v>86.159864228672362</v>
      </c>
      <c r="H87" s="50">
        <v>81.051506365606897</v>
      </c>
      <c r="I87" s="50">
        <v>96.376389468715487</v>
      </c>
      <c r="J87" s="50">
        <v>81.173309841210994</v>
      </c>
      <c r="K87" s="50">
        <v>78.558169553950933</v>
      </c>
      <c r="L87" s="50">
        <v>74.222207726038434</v>
      </c>
      <c r="M87" s="50">
        <v>80.902108308264488</v>
      </c>
      <c r="N87" s="50">
        <v>78.732017920186095</v>
      </c>
      <c r="O87" s="284">
        <v>66.596651571512794</v>
      </c>
      <c r="P87" s="50">
        <v>62.499908571645967</v>
      </c>
      <c r="Q87" s="50">
        <v>59.921305244042998</v>
      </c>
      <c r="R87" s="50">
        <v>59.142302958534309</v>
      </c>
      <c r="S87" s="50">
        <v>57.497260343132744</v>
      </c>
      <c r="T87" s="50">
        <v>57.520846629452627</v>
      </c>
    </row>
    <row r="88" spans="1:21" x14ac:dyDescent="0.25">
      <c r="A88" t="str">
        <f t="shared" si="8"/>
        <v>106 cementbedrijf</v>
      </c>
      <c r="B88" s="10">
        <v>106</v>
      </c>
      <c r="C88" s="41" t="s">
        <v>92</v>
      </c>
      <c r="D88" s="194"/>
      <c r="E88" s="50">
        <v>71.867215203021615</v>
      </c>
      <c r="F88" s="50">
        <v>67.746507244218918</v>
      </c>
      <c r="G88" s="50">
        <v>69.079575616123464</v>
      </c>
      <c r="H88" s="50">
        <v>60.39101121527149</v>
      </c>
      <c r="I88" s="50">
        <v>77.704585938430426</v>
      </c>
      <c r="J88" s="50">
        <v>65.272293341529121</v>
      </c>
      <c r="K88" s="50">
        <v>68.961121597358485</v>
      </c>
      <c r="L88" s="50">
        <v>66.489176957040812</v>
      </c>
      <c r="M88" s="50">
        <v>86.962914554987876</v>
      </c>
      <c r="N88" s="50">
        <v>89.614921334837902</v>
      </c>
      <c r="O88" s="284">
        <v>71.838711993858681</v>
      </c>
      <c r="P88" s="50">
        <v>66.333100997435778</v>
      </c>
      <c r="Q88" s="50">
        <v>61.899138246283862</v>
      </c>
      <c r="R88" s="50">
        <v>58.213785352452511</v>
      </c>
      <c r="S88" s="50">
        <v>54.054069722330389</v>
      </c>
      <c r="T88" s="50">
        <v>52.222799484778797</v>
      </c>
      <c r="U88" s="8"/>
    </row>
    <row r="89" spans="1:21" x14ac:dyDescent="0.25">
      <c r="A89" t="str">
        <f t="shared" si="8"/>
        <v>106 cementbedrijf</v>
      </c>
      <c r="B89" s="10">
        <v>106</v>
      </c>
      <c r="C89" s="41" t="s">
        <v>93</v>
      </c>
      <c r="D89" s="194"/>
      <c r="E89" s="50">
        <v>73.900479814353588</v>
      </c>
      <c r="F89" s="50">
        <v>61.388429449157975</v>
      </c>
      <c r="G89" s="50">
        <v>57.121080888315312</v>
      </c>
      <c r="H89" s="50">
        <v>45.983335258741803</v>
      </c>
      <c r="I89" s="50">
        <v>60.152824188420936</v>
      </c>
      <c r="J89" s="50">
        <v>52.773872361343223</v>
      </c>
      <c r="K89" s="50">
        <v>55.609061953508622</v>
      </c>
      <c r="L89" s="50">
        <v>57.514244158933245</v>
      </c>
      <c r="M89" s="50">
        <v>74.490355703377588</v>
      </c>
      <c r="N89" s="50">
        <v>79.634719350278701</v>
      </c>
      <c r="O89" s="284">
        <v>66.305009655666836</v>
      </c>
      <c r="P89" s="50">
        <v>69.278203495823718</v>
      </c>
      <c r="Q89" s="50">
        <v>68.540096507827172</v>
      </c>
      <c r="R89" s="50">
        <v>67.99301653587726</v>
      </c>
      <c r="S89" s="50">
        <v>68.034560915408562</v>
      </c>
      <c r="T89" s="50">
        <v>64.602312778186786</v>
      </c>
    </row>
    <row r="90" spans="1:21" x14ac:dyDescent="0.25">
      <c r="A90" t="str">
        <f t="shared" si="8"/>
        <v>106 cementbedrijf</v>
      </c>
      <c r="B90" s="10">
        <v>106</v>
      </c>
      <c r="C90" s="41" t="s">
        <v>94</v>
      </c>
      <c r="D90" s="194"/>
      <c r="E90" s="50">
        <v>66.667124562068466</v>
      </c>
      <c r="F90" s="50">
        <v>55.397961158408691</v>
      </c>
      <c r="G90" s="50">
        <v>52.655103736006254</v>
      </c>
      <c r="H90" s="50">
        <v>41.57613121571093</v>
      </c>
      <c r="I90" s="50">
        <v>56.962851116125222</v>
      </c>
      <c r="J90" s="50">
        <v>43.336090441912255</v>
      </c>
      <c r="K90" s="50">
        <v>42.431534810686436</v>
      </c>
      <c r="L90" s="50">
        <v>38.528421502783779</v>
      </c>
      <c r="M90" s="50">
        <v>52.191057776408414</v>
      </c>
      <c r="N90" s="50">
        <v>54.330063648618946</v>
      </c>
      <c r="O90" s="284">
        <v>44.798539526648341</v>
      </c>
      <c r="P90" s="50">
        <v>45.696849393336578</v>
      </c>
      <c r="Q90" s="50">
        <v>49.425226600675131</v>
      </c>
      <c r="R90" s="50">
        <v>50.195873661841553</v>
      </c>
      <c r="S90" s="50">
        <v>50.746790077572818</v>
      </c>
      <c r="T90" s="50">
        <v>51.075629162046184</v>
      </c>
    </row>
    <row r="91" spans="1:21" x14ac:dyDescent="0.25">
      <c r="A91" t="str">
        <f t="shared" si="8"/>
        <v>106 cementbedrijf</v>
      </c>
      <c r="B91" s="10">
        <v>106</v>
      </c>
      <c r="C91" s="41" t="s">
        <v>95</v>
      </c>
      <c r="D91" s="192"/>
      <c r="E91" s="50">
        <v>49.484739189205655</v>
      </c>
      <c r="F91" s="50">
        <v>41.480628879568336</v>
      </c>
      <c r="G91" s="50">
        <v>40.250769790918589</v>
      </c>
      <c r="H91" s="50">
        <v>28.554076993389646</v>
      </c>
      <c r="I91" s="50">
        <v>48.92149061137571</v>
      </c>
      <c r="J91" s="50">
        <v>33.493182454909494</v>
      </c>
      <c r="K91" s="50">
        <v>33.595324965153111</v>
      </c>
      <c r="L91" s="50">
        <v>31.976709705378251</v>
      </c>
      <c r="M91" s="50">
        <v>47.123434130079239</v>
      </c>
      <c r="N91" s="50">
        <v>49.779248518052363</v>
      </c>
      <c r="O91" s="284">
        <v>33.964755898694058</v>
      </c>
      <c r="P91" s="50">
        <v>32.566490403050295</v>
      </c>
      <c r="Q91" s="50">
        <v>30.800459086647173</v>
      </c>
      <c r="R91" s="50">
        <v>29.740488511304406</v>
      </c>
      <c r="S91" s="50">
        <v>29.081683054308755</v>
      </c>
      <c r="T91" s="50">
        <v>30.605792572438862</v>
      </c>
    </row>
    <row r="92" spans="1:21" x14ac:dyDescent="0.25">
      <c r="A92" t="str">
        <f t="shared" si="8"/>
        <v>106 cementbedrijf</v>
      </c>
      <c r="B92" s="10">
        <v>106</v>
      </c>
      <c r="C92" s="41" t="s">
        <v>96</v>
      </c>
      <c r="D92" s="192"/>
      <c r="E92" s="50">
        <v>51.6627164474327</v>
      </c>
      <c r="F92" s="50">
        <v>48.912482716222954</v>
      </c>
      <c r="G92" s="50">
        <v>53.158046663303224</v>
      </c>
      <c r="H92" s="50">
        <v>50.047069443555216</v>
      </c>
      <c r="I92" s="50">
        <v>71.821867358194623</v>
      </c>
      <c r="J92" s="50">
        <v>69.160137321572634</v>
      </c>
      <c r="K92" s="50">
        <v>74.950313958524021</v>
      </c>
      <c r="L92" s="50">
        <v>72.170702279427346</v>
      </c>
      <c r="M92" s="50">
        <v>94.265967635847005</v>
      </c>
      <c r="N92" s="50">
        <v>95.987721292369514</v>
      </c>
      <c r="O92" s="284">
        <v>72.285291433888617</v>
      </c>
      <c r="P92" s="50">
        <v>67.461703411697926</v>
      </c>
      <c r="Q92" s="50">
        <v>63.809728836143314</v>
      </c>
      <c r="R92" s="50">
        <v>61.334946546249164</v>
      </c>
      <c r="S92" s="50">
        <v>60.419485775731061</v>
      </c>
      <c r="T92" s="50">
        <v>57.614591295969994</v>
      </c>
    </row>
    <row r="93" spans="1:21" x14ac:dyDescent="0.25">
      <c r="A93" t="str">
        <f t="shared" si="8"/>
        <v>106 cementbedrijf</v>
      </c>
      <c r="B93" s="10">
        <v>106</v>
      </c>
      <c r="C93" s="41" t="s">
        <v>97</v>
      </c>
      <c r="D93" s="192"/>
      <c r="E93" s="50">
        <v>32.280629852168637</v>
      </c>
      <c r="F93" s="50">
        <v>32.105720868260207</v>
      </c>
      <c r="G93" s="50">
        <v>32.227873669403543</v>
      </c>
      <c r="H93" s="50">
        <v>31.757987731196927</v>
      </c>
      <c r="I93" s="50">
        <v>39.301914007010019</v>
      </c>
      <c r="J93" s="50">
        <v>43.696395240851345</v>
      </c>
      <c r="K93" s="50">
        <v>56.202512752254741</v>
      </c>
      <c r="L93" s="50">
        <v>59.501297630246015</v>
      </c>
      <c r="M93" s="50">
        <v>68.827197104042853</v>
      </c>
      <c r="N93" s="50">
        <v>72.099126123423417</v>
      </c>
      <c r="O93" s="284">
        <v>76.35307993191158</v>
      </c>
      <c r="P93" s="50">
        <v>78.851316934101987</v>
      </c>
      <c r="Q93" s="50">
        <v>80.458108787447202</v>
      </c>
      <c r="R93" s="50">
        <v>81.478907327727356</v>
      </c>
      <c r="S93" s="50">
        <v>78.384167056780413</v>
      </c>
      <c r="T93" s="50">
        <v>71.043480699802899</v>
      </c>
    </row>
    <row r="94" spans="1:21" x14ac:dyDescent="0.25">
      <c r="A94" t="str">
        <f t="shared" si="8"/>
        <v>106 cementbedrijf</v>
      </c>
      <c r="B94" s="10">
        <v>106</v>
      </c>
      <c r="C94" s="41" t="s">
        <v>98</v>
      </c>
      <c r="D94" s="192"/>
      <c r="E94" s="50">
        <v>3.1078136136219854</v>
      </c>
      <c r="F94" s="50">
        <v>3.2692843840498975</v>
      </c>
      <c r="G94" s="50">
        <v>3.2561550109971336</v>
      </c>
      <c r="H94" s="50">
        <v>2.8359702236590874</v>
      </c>
      <c r="I94" s="50">
        <v>4.2132483118884014</v>
      </c>
      <c r="J94" s="50">
        <v>3.1932429704697465</v>
      </c>
      <c r="K94" s="50">
        <v>3.4818325621929302</v>
      </c>
      <c r="L94" s="50">
        <v>4.5160058690581115</v>
      </c>
      <c r="M94" s="50">
        <v>4.8914984376508626</v>
      </c>
      <c r="N94" s="50">
        <v>5.3128885136547987</v>
      </c>
      <c r="O94" s="284">
        <v>6.1610918718960637</v>
      </c>
      <c r="P94" s="50">
        <v>14.28522658851014</v>
      </c>
      <c r="Q94" s="50">
        <v>12.980203951362858</v>
      </c>
      <c r="R94" s="50">
        <v>15.082559384794974</v>
      </c>
      <c r="S94" s="50">
        <v>18.075178628623899</v>
      </c>
      <c r="T94" s="50">
        <v>21.805884986605101</v>
      </c>
    </row>
    <row r="95" spans="1:21" x14ac:dyDescent="0.25">
      <c r="A95" t="str">
        <f t="shared" si="8"/>
        <v>106 cementbedrijf</v>
      </c>
      <c r="B95" s="10">
        <v>106</v>
      </c>
      <c r="C95" s="41" t="s">
        <v>26</v>
      </c>
      <c r="D95" s="194"/>
      <c r="E95" s="50">
        <v>87.051159913223316</v>
      </c>
      <c r="F95" s="50">
        <v>84.287487968533057</v>
      </c>
      <c r="G95" s="50">
        <v>88.642075343703908</v>
      </c>
      <c r="H95" s="50">
        <v>84.641027398411225</v>
      </c>
      <c r="I95" s="50">
        <v>115.33702967709306</v>
      </c>
      <c r="J95" s="50">
        <v>116.04977553289372</v>
      </c>
      <c r="K95" s="50">
        <v>134.63465927297167</v>
      </c>
      <c r="L95" s="50">
        <v>136.18800577873148</v>
      </c>
      <c r="M95" s="50">
        <v>167.98466317754071</v>
      </c>
      <c r="N95" s="50">
        <v>173.39973592944773</v>
      </c>
      <c r="O95" s="284">
        <v>154.79946323769627</v>
      </c>
      <c r="P95" s="50">
        <v>160.59824693431005</v>
      </c>
      <c r="Q95" s="50">
        <v>157.24804157495336</v>
      </c>
      <c r="R95" s="50">
        <v>157.89641325877147</v>
      </c>
      <c r="S95" s="50">
        <v>156.87883146113538</v>
      </c>
      <c r="T95" s="50">
        <v>150.46395698237799</v>
      </c>
    </row>
    <row r="96" spans="1:21" x14ac:dyDescent="0.25">
      <c r="A96" t="str">
        <f t="shared" si="8"/>
        <v>106 cementbedrijf</v>
      </c>
      <c r="B96" s="10">
        <v>106</v>
      </c>
      <c r="C96" s="41" t="s">
        <v>19</v>
      </c>
      <c r="D96" s="194"/>
      <c r="E96" s="50">
        <v>626.30320069020524</v>
      </c>
      <c r="F96" s="50">
        <v>556.39482024619963</v>
      </c>
      <c r="G96" s="50">
        <v>547.469709428427</v>
      </c>
      <c r="H96" s="50">
        <v>477.7253960708008</v>
      </c>
      <c r="I96" s="50">
        <v>609.29387593901333</v>
      </c>
      <c r="J96" s="50">
        <v>522.26987495451192</v>
      </c>
      <c r="K96" s="50">
        <v>542.17948781709765</v>
      </c>
      <c r="L96" s="50">
        <v>541.83005343574371</v>
      </c>
      <c r="M96" s="50">
        <v>658.36906618551984</v>
      </c>
      <c r="N96" s="50">
        <v>674.27522828128292</v>
      </c>
      <c r="O96" s="284">
        <v>537.73580815200648</v>
      </c>
      <c r="P96" s="50">
        <v>542.00983556772917</v>
      </c>
      <c r="Q96" s="50">
        <v>541.10371840100129</v>
      </c>
      <c r="R96" s="50">
        <v>541.2178609212508</v>
      </c>
      <c r="S96" s="50">
        <v>538.34837888178549</v>
      </c>
      <c r="T96" s="50">
        <v>531.70248046952383</v>
      </c>
    </row>
    <row r="97" spans="1:20" x14ac:dyDescent="0.25">
      <c r="A97" t="str">
        <f t="shared" si="8"/>
        <v>106 cementbedrijf</v>
      </c>
      <c r="B97" s="10">
        <v>106</v>
      </c>
      <c r="C97" s="41" t="s">
        <v>20</v>
      </c>
      <c r="D97" s="194"/>
      <c r="E97" s="193">
        <v>0.13899204062391871</v>
      </c>
      <c r="F97" s="193">
        <v>0.15148862804157057</v>
      </c>
      <c r="G97" s="193">
        <v>0.16191229179829622</v>
      </c>
      <c r="H97" s="193">
        <v>0.17717506352931484</v>
      </c>
      <c r="I97" s="193">
        <v>0.18929622343461336</v>
      </c>
      <c r="J97" s="193">
        <v>0.22220269844781165</v>
      </c>
      <c r="K97" s="193">
        <v>0.24832119675908912</v>
      </c>
      <c r="L97" s="193">
        <v>0.25134819472482839</v>
      </c>
      <c r="M97" s="193">
        <v>0.25515272786252813</v>
      </c>
      <c r="N97" s="193">
        <v>0.25716462455760231</v>
      </c>
      <c r="O97" s="285">
        <v>0.28787270791893732</v>
      </c>
      <c r="P97" s="193">
        <v>0.29630135173855493</v>
      </c>
      <c r="Q97" s="193">
        <v>0.29060610050810987</v>
      </c>
      <c r="R97" s="193">
        <v>0.29174279834372646</v>
      </c>
      <c r="S97" s="193">
        <v>0.29140764162231086</v>
      </c>
      <c r="T97" s="193">
        <v>0.28298524552586191</v>
      </c>
    </row>
    <row r="98" spans="1:20" x14ac:dyDescent="0.25">
      <c r="A98" t="str">
        <f t="shared" si="8"/>
        <v>106 cementbedrijf</v>
      </c>
      <c r="B98" s="10">
        <v>106</v>
      </c>
      <c r="C98" s="41" t="s">
        <v>29</v>
      </c>
      <c r="D98" s="194"/>
      <c r="E98" s="50">
        <v>496.30320069020524</v>
      </c>
      <c r="F98" s="50">
        <v>530.39482024619963</v>
      </c>
      <c r="G98" s="50">
        <v>532.469709428427</v>
      </c>
      <c r="H98" s="50">
        <v>477.7253960708008</v>
      </c>
      <c r="I98" s="50">
        <v>497.29387593901333</v>
      </c>
      <c r="J98" s="50">
        <v>522.26987495451192</v>
      </c>
      <c r="K98" s="50">
        <v>542.17948781709765</v>
      </c>
      <c r="L98" s="50">
        <v>541.83005343574371</v>
      </c>
      <c r="M98" s="50">
        <v>477.36906618551984</v>
      </c>
      <c r="N98" s="50">
        <v>427.35846647670076</v>
      </c>
      <c r="O98" s="284">
        <v>491.13262111731228</v>
      </c>
      <c r="P98" s="50">
        <v>495.87592640251296</v>
      </c>
      <c r="Q98" s="50">
        <v>495.43436164048876</v>
      </c>
      <c r="R98" s="50">
        <v>496.0083786844491</v>
      </c>
      <c r="S98" s="50">
        <v>493.59414039234048</v>
      </c>
      <c r="T98" s="50">
        <v>487.3989015813795</v>
      </c>
    </row>
    <row r="99" spans="1:20" x14ac:dyDescent="0.25">
      <c r="A99" t="str">
        <f t="shared" si="8"/>
        <v>109 kleding- en confectiebedrijf</v>
      </c>
      <c r="B99" s="10">
        <v>109</v>
      </c>
      <c r="C99" s="41" t="s">
        <v>25</v>
      </c>
      <c r="D99" s="50">
        <v>6181</v>
      </c>
      <c r="E99" s="50">
        <v>5947</v>
      </c>
      <c r="F99" s="50">
        <v>5887</v>
      </c>
      <c r="G99" s="50">
        <v>5686</v>
      </c>
      <c r="H99" s="50">
        <v>5472</v>
      </c>
      <c r="I99" s="50">
        <v>5427</v>
      </c>
      <c r="J99" s="50">
        <v>5213</v>
      </c>
      <c r="K99" s="50">
        <v>5099</v>
      </c>
      <c r="L99" s="50">
        <v>5024</v>
      </c>
      <c r="M99" s="50">
        <v>5014</v>
      </c>
      <c r="N99" s="50">
        <v>4760.6179090827382</v>
      </c>
      <c r="O99" s="284">
        <v>4637.7006265495793</v>
      </c>
      <c r="P99" s="50">
        <v>4517.9570199202362</v>
      </c>
      <c r="Q99" s="50">
        <v>4401.3051461307678</v>
      </c>
      <c r="R99" s="50">
        <v>4287.6651778549194</v>
      </c>
      <c r="S99" s="50">
        <v>4176.9593488766122</v>
      </c>
      <c r="T99" s="50">
        <v>4069.1119008728897</v>
      </c>
    </row>
    <row r="100" spans="1:20" x14ac:dyDescent="0.25">
      <c r="A100" t="str">
        <f t="shared" si="8"/>
        <v>109 kleding- en confectiebedrijf</v>
      </c>
      <c r="B100" s="10">
        <v>109</v>
      </c>
      <c r="C100" s="41" t="s">
        <v>83</v>
      </c>
      <c r="D100" s="192"/>
      <c r="E100" s="50">
        <v>-234</v>
      </c>
      <c r="F100" s="50">
        <v>-60</v>
      </c>
      <c r="G100" s="50">
        <v>-201</v>
      </c>
      <c r="H100" s="50">
        <v>-214</v>
      </c>
      <c r="I100" s="50">
        <v>-45</v>
      </c>
      <c r="J100" s="50">
        <v>-214</v>
      </c>
      <c r="K100" s="50">
        <v>-114</v>
      </c>
      <c r="L100" s="50">
        <v>-75</v>
      </c>
      <c r="M100" s="50">
        <v>-10</v>
      </c>
      <c r="N100" s="50">
        <v>-253.38209091726185</v>
      </c>
      <c r="O100" s="284">
        <v>-122.91728253315887</v>
      </c>
      <c r="P100" s="50">
        <v>-119.74360662934305</v>
      </c>
      <c r="Q100" s="50">
        <v>-116.65187378946848</v>
      </c>
      <c r="R100" s="50">
        <v>-113.63996827584833</v>
      </c>
      <c r="S100" s="50">
        <v>-110.70582897830718</v>
      </c>
      <c r="T100" s="50">
        <v>-107.84744800372255</v>
      </c>
    </row>
    <row r="101" spans="1:20" x14ac:dyDescent="0.25">
      <c r="A101" t="str">
        <f t="shared" si="8"/>
        <v>109 kleding- en confectiebedrijf</v>
      </c>
      <c r="B101" s="10">
        <v>109</v>
      </c>
      <c r="C101" s="41" t="s">
        <v>84</v>
      </c>
      <c r="D101" s="192"/>
      <c r="E101" s="193">
        <v>0.96214204821226335</v>
      </c>
      <c r="F101" s="193">
        <v>0.98991087943500922</v>
      </c>
      <c r="G101" s="193">
        <v>0.96585697299133688</v>
      </c>
      <c r="H101" s="193">
        <v>0.96236370031656704</v>
      </c>
      <c r="I101" s="193">
        <v>0.99177631578947367</v>
      </c>
      <c r="J101" s="193">
        <v>0.96056753270683615</v>
      </c>
      <c r="K101" s="193">
        <v>0.97813159409169381</v>
      </c>
      <c r="L101" s="193">
        <v>0.98529123357521087</v>
      </c>
      <c r="M101" s="193">
        <v>0.99800955414012738</v>
      </c>
      <c r="N101" s="193">
        <v>0.94946507959368531</v>
      </c>
      <c r="O101" s="285">
        <v>0.97418039320092331</v>
      </c>
      <c r="P101" s="193">
        <v>0.97418039320092298</v>
      </c>
      <c r="Q101" s="193">
        <v>0.97418039320092342</v>
      </c>
      <c r="R101" s="193">
        <v>0.97418039320092353</v>
      </c>
      <c r="S101" s="193">
        <v>0.97418039320092331</v>
      </c>
      <c r="T101" s="193">
        <v>0.97418039320092309</v>
      </c>
    </row>
    <row r="102" spans="1:20" x14ac:dyDescent="0.25">
      <c r="A102" t="str">
        <f t="shared" si="8"/>
        <v>109 kleding- en confectiebedrijf</v>
      </c>
      <c r="B102" s="10">
        <v>109</v>
      </c>
      <c r="C102" s="41" t="s">
        <v>8</v>
      </c>
      <c r="D102" s="50">
        <v>11</v>
      </c>
      <c r="E102" s="50">
        <v>16</v>
      </c>
      <c r="F102" s="50">
        <v>9</v>
      </c>
      <c r="G102" s="50">
        <v>11</v>
      </c>
      <c r="H102" s="50">
        <v>16</v>
      </c>
      <c r="I102" s="50">
        <v>25</v>
      </c>
      <c r="J102" s="50">
        <v>16</v>
      </c>
      <c r="K102" s="50">
        <v>11</v>
      </c>
      <c r="L102" s="50">
        <v>24</v>
      </c>
      <c r="M102" s="50">
        <v>19</v>
      </c>
      <c r="N102" s="50">
        <v>12.976258447606501</v>
      </c>
      <c r="O102" s="284">
        <v>13.132737809877112</v>
      </c>
      <c r="P102" s="50">
        <v>13.597918108801682</v>
      </c>
      <c r="Q102" s="50">
        <v>13.833285609451442</v>
      </c>
      <c r="R102" s="50">
        <v>14.040545440014155</v>
      </c>
      <c r="S102" s="50">
        <v>14.439255900969005</v>
      </c>
      <c r="T102" s="50">
        <v>14.175990649202204</v>
      </c>
    </row>
    <row r="103" spans="1:20" x14ac:dyDescent="0.25">
      <c r="A103" t="str">
        <f t="shared" si="8"/>
        <v>109 kleding- en confectiebedrijf</v>
      </c>
      <c r="B103" s="10">
        <v>109</v>
      </c>
      <c r="C103" s="41" t="s">
        <v>9</v>
      </c>
      <c r="D103" s="50">
        <v>268</v>
      </c>
      <c r="E103" s="50">
        <v>251</v>
      </c>
      <c r="F103" s="50">
        <v>256</v>
      </c>
      <c r="G103" s="50">
        <v>246</v>
      </c>
      <c r="H103" s="50">
        <v>225</v>
      </c>
      <c r="I103" s="50">
        <v>245</v>
      </c>
      <c r="J103" s="50">
        <v>234</v>
      </c>
      <c r="K103" s="50">
        <v>219</v>
      </c>
      <c r="L103" s="50">
        <v>239</v>
      </c>
      <c r="M103" s="50">
        <v>256</v>
      </c>
      <c r="N103" s="50">
        <v>200.31072375767249</v>
      </c>
      <c r="O103" s="284">
        <v>202.72625011576125</v>
      </c>
      <c r="P103" s="50">
        <v>209.90710295802089</v>
      </c>
      <c r="Q103" s="50">
        <v>213.54040254083583</v>
      </c>
      <c r="R103" s="50">
        <v>216.7398122037628</v>
      </c>
      <c r="S103" s="50">
        <v>222.89458950926203</v>
      </c>
      <c r="T103" s="50">
        <v>218.83064046458338</v>
      </c>
    </row>
    <row r="104" spans="1:20" x14ac:dyDescent="0.25">
      <c r="A104" t="str">
        <f t="shared" si="8"/>
        <v>109 kleding- en confectiebedrijf</v>
      </c>
      <c r="B104" s="10">
        <v>109</v>
      </c>
      <c r="C104" s="41" t="s">
        <v>10</v>
      </c>
      <c r="D104" s="50">
        <v>408</v>
      </c>
      <c r="E104" s="50">
        <v>400</v>
      </c>
      <c r="F104" s="50">
        <v>423</v>
      </c>
      <c r="G104" s="50">
        <v>405</v>
      </c>
      <c r="H104" s="50">
        <v>396</v>
      </c>
      <c r="I104" s="50">
        <v>420</v>
      </c>
      <c r="J104" s="50">
        <v>376</v>
      </c>
      <c r="K104" s="50">
        <v>379</v>
      </c>
      <c r="L104" s="50">
        <v>368</v>
      </c>
      <c r="M104" s="50">
        <v>384</v>
      </c>
      <c r="N104" s="50">
        <v>325.14561515236795</v>
      </c>
      <c r="O104" s="284">
        <v>329.06651259052836</v>
      </c>
      <c r="P104" s="50">
        <v>340.7225176756067</v>
      </c>
      <c r="Q104" s="50">
        <v>346.6201122013814</v>
      </c>
      <c r="R104" s="50">
        <v>351.81341390516479</v>
      </c>
      <c r="S104" s="50">
        <v>361.80388678440687</v>
      </c>
      <c r="T104" s="50">
        <v>355.20725936830075</v>
      </c>
    </row>
    <row r="105" spans="1:20" x14ac:dyDescent="0.25">
      <c r="A105" t="str">
        <f t="shared" si="8"/>
        <v>109 kleding- en confectiebedrijf</v>
      </c>
      <c r="B105" s="10">
        <v>109</v>
      </c>
      <c r="C105" s="41" t="s">
        <v>11</v>
      </c>
      <c r="D105" s="50">
        <v>583</v>
      </c>
      <c r="E105" s="50">
        <v>530</v>
      </c>
      <c r="F105" s="50">
        <v>516</v>
      </c>
      <c r="G105" s="50">
        <v>473</v>
      </c>
      <c r="H105" s="50">
        <v>447</v>
      </c>
      <c r="I105" s="50">
        <v>456</v>
      </c>
      <c r="J105" s="50">
        <v>456</v>
      </c>
      <c r="K105" s="50">
        <v>441</v>
      </c>
      <c r="L105" s="50">
        <v>433</v>
      </c>
      <c r="M105" s="50">
        <v>444</v>
      </c>
      <c r="N105" s="50">
        <v>444.66726042773689</v>
      </c>
      <c r="O105" s="284">
        <v>417.02090630042915</v>
      </c>
      <c r="P105" s="50">
        <v>394.05781548161201</v>
      </c>
      <c r="Q105" s="50">
        <v>377.48554520743124</v>
      </c>
      <c r="R105" s="50">
        <v>377.1513546634327</v>
      </c>
      <c r="S105" s="50">
        <v>370.77198820578587</v>
      </c>
      <c r="T105" s="50">
        <v>378.79715006120387</v>
      </c>
    </row>
    <row r="106" spans="1:20" x14ac:dyDescent="0.25">
      <c r="A106" t="str">
        <f t="shared" si="8"/>
        <v>109 kleding- en confectiebedrijf</v>
      </c>
      <c r="B106" s="10">
        <v>109</v>
      </c>
      <c r="C106" s="41" t="s">
        <v>12</v>
      </c>
      <c r="D106" s="50">
        <v>680</v>
      </c>
      <c r="E106" s="50">
        <v>688</v>
      </c>
      <c r="F106" s="50">
        <v>645</v>
      </c>
      <c r="G106" s="50">
        <v>629</v>
      </c>
      <c r="H106" s="50">
        <v>592</v>
      </c>
      <c r="I106" s="50">
        <v>550</v>
      </c>
      <c r="J106" s="50">
        <v>524</v>
      </c>
      <c r="K106" s="50">
        <v>513</v>
      </c>
      <c r="L106" s="50">
        <v>491</v>
      </c>
      <c r="M106" s="50">
        <v>501</v>
      </c>
      <c r="N106" s="50">
        <v>482.72436830218288</v>
      </c>
      <c r="O106" s="284">
        <v>477.43177759639536</v>
      </c>
      <c r="P106" s="50">
        <v>471.11767352909897</v>
      </c>
      <c r="Q106" s="50">
        <v>463.77748808934592</v>
      </c>
      <c r="R106" s="50">
        <v>447.34634506886516</v>
      </c>
      <c r="S106" s="50">
        <v>448.01863451381377</v>
      </c>
      <c r="T106" s="50">
        <v>420.16391497928527</v>
      </c>
    </row>
    <row r="107" spans="1:20" x14ac:dyDescent="0.25">
      <c r="A107" t="str">
        <f t="shared" si="8"/>
        <v>109 kleding- en confectiebedrijf</v>
      </c>
      <c r="B107" s="10">
        <v>109</v>
      </c>
      <c r="C107" s="41" t="s">
        <v>13</v>
      </c>
      <c r="D107" s="50">
        <v>1005</v>
      </c>
      <c r="E107" s="50">
        <v>917</v>
      </c>
      <c r="F107" s="50">
        <v>844</v>
      </c>
      <c r="G107" s="50">
        <v>728</v>
      </c>
      <c r="H107" s="50">
        <v>659</v>
      </c>
      <c r="I107" s="50">
        <v>654</v>
      </c>
      <c r="J107" s="50">
        <v>634</v>
      </c>
      <c r="K107" s="50">
        <v>625</v>
      </c>
      <c r="L107" s="50">
        <v>627</v>
      </c>
      <c r="M107" s="50">
        <v>641</v>
      </c>
      <c r="N107" s="50">
        <v>595.89418908671951</v>
      </c>
      <c r="O107" s="284">
        <v>572.71753152844894</v>
      </c>
      <c r="P107" s="50">
        <v>541.43374420508394</v>
      </c>
      <c r="Q107" s="50">
        <v>518.10283376575512</v>
      </c>
      <c r="R107" s="50">
        <v>504.7759434223006</v>
      </c>
      <c r="S107" s="50">
        <v>486.36257170193295</v>
      </c>
      <c r="T107" s="50">
        <v>481.0300917285557</v>
      </c>
    </row>
    <row r="108" spans="1:20" x14ac:dyDescent="0.25">
      <c r="A108" t="str">
        <f t="shared" si="8"/>
        <v>109 kleding- en confectiebedrijf</v>
      </c>
      <c r="B108" s="10">
        <v>109</v>
      </c>
      <c r="C108" s="41" t="s">
        <v>14</v>
      </c>
      <c r="D108" s="50">
        <v>1129</v>
      </c>
      <c r="E108" s="50">
        <v>1113</v>
      </c>
      <c r="F108" s="50">
        <v>1071</v>
      </c>
      <c r="G108" s="50">
        <v>1051</v>
      </c>
      <c r="H108" s="50">
        <v>981</v>
      </c>
      <c r="I108" s="50">
        <v>906</v>
      </c>
      <c r="J108" s="50">
        <v>822</v>
      </c>
      <c r="K108" s="50">
        <v>751</v>
      </c>
      <c r="L108" s="50">
        <v>693</v>
      </c>
      <c r="M108" s="50">
        <v>655</v>
      </c>
      <c r="N108" s="50">
        <v>656.98586225359327</v>
      </c>
      <c r="O108" s="284">
        <v>651.9551584824726</v>
      </c>
      <c r="P108" s="50">
        <v>660.97106435425826</v>
      </c>
      <c r="Q108" s="50">
        <v>648.88607335711094</v>
      </c>
      <c r="R108" s="50">
        <v>645.83109727284364</v>
      </c>
      <c r="S108" s="50">
        <v>600.38533228765584</v>
      </c>
      <c r="T108" s="50">
        <v>577.03399659034733</v>
      </c>
    </row>
    <row r="109" spans="1:20" x14ac:dyDescent="0.25">
      <c r="A109" t="str">
        <f t="shared" si="8"/>
        <v>109 kleding- en confectiebedrijf</v>
      </c>
      <c r="B109" s="10">
        <v>109</v>
      </c>
      <c r="C109" s="41" t="s">
        <v>15</v>
      </c>
      <c r="D109" s="50">
        <v>1055</v>
      </c>
      <c r="E109" s="50">
        <v>1014</v>
      </c>
      <c r="F109" s="50">
        <v>1052</v>
      </c>
      <c r="G109" s="50">
        <v>1032</v>
      </c>
      <c r="H109" s="50">
        <v>996</v>
      </c>
      <c r="I109" s="50">
        <v>994</v>
      </c>
      <c r="J109" s="50">
        <v>973</v>
      </c>
      <c r="K109" s="50">
        <v>957</v>
      </c>
      <c r="L109" s="50">
        <v>958</v>
      </c>
      <c r="M109" s="50">
        <v>911</v>
      </c>
      <c r="N109" s="50">
        <v>846.54348537194664</v>
      </c>
      <c r="O109" s="284">
        <v>764.96941893805388</v>
      </c>
      <c r="P109" s="50">
        <v>698.72269404195754</v>
      </c>
      <c r="Q109" s="50">
        <v>656.83468545891674</v>
      </c>
      <c r="R109" s="50">
        <v>603.85916547210752</v>
      </c>
      <c r="S109" s="50">
        <v>607.90693606307036</v>
      </c>
      <c r="T109" s="50">
        <v>603.4213742196589</v>
      </c>
    </row>
    <row r="110" spans="1:20" x14ac:dyDescent="0.25">
      <c r="A110" t="str">
        <f t="shared" si="8"/>
        <v>109 kleding- en confectiebedrijf</v>
      </c>
      <c r="B110" s="10">
        <v>109</v>
      </c>
      <c r="C110" s="41" t="s">
        <v>16</v>
      </c>
      <c r="D110" s="50">
        <v>780</v>
      </c>
      <c r="E110" s="50">
        <v>754</v>
      </c>
      <c r="F110" s="50">
        <v>778</v>
      </c>
      <c r="G110" s="50">
        <v>813</v>
      </c>
      <c r="H110" s="50">
        <v>859</v>
      </c>
      <c r="I110" s="50">
        <v>864</v>
      </c>
      <c r="J110" s="50">
        <v>860</v>
      </c>
      <c r="K110" s="50">
        <v>871</v>
      </c>
      <c r="L110" s="50">
        <v>862</v>
      </c>
      <c r="M110" s="50">
        <v>867</v>
      </c>
      <c r="N110" s="50">
        <v>835.29319121357787</v>
      </c>
      <c r="O110" s="284">
        <v>811.61740697623054</v>
      </c>
      <c r="P110" s="50">
        <v>794.77995230974045</v>
      </c>
      <c r="Q110" s="50">
        <v>779.59351200341416</v>
      </c>
      <c r="R110" s="50">
        <v>731.98693150017698</v>
      </c>
      <c r="S110" s="50">
        <v>678.26987168595667</v>
      </c>
      <c r="T110" s="50">
        <v>613.00873415351896</v>
      </c>
    </row>
    <row r="111" spans="1:20" x14ac:dyDescent="0.25">
      <c r="A111" t="str">
        <f t="shared" si="8"/>
        <v>109 kleding- en confectiebedrijf</v>
      </c>
      <c r="B111" s="10">
        <v>109</v>
      </c>
      <c r="C111" s="41" t="s">
        <v>17</v>
      </c>
      <c r="D111" s="50">
        <v>202</v>
      </c>
      <c r="E111" s="50">
        <v>214</v>
      </c>
      <c r="F111" s="50">
        <v>232</v>
      </c>
      <c r="G111" s="50">
        <v>240</v>
      </c>
      <c r="H111" s="50">
        <v>241</v>
      </c>
      <c r="I111" s="50">
        <v>255</v>
      </c>
      <c r="J111" s="50">
        <v>267</v>
      </c>
      <c r="K111" s="50">
        <v>272</v>
      </c>
      <c r="L111" s="50">
        <v>269</v>
      </c>
      <c r="M111" s="50">
        <v>278</v>
      </c>
      <c r="N111" s="50">
        <v>300.60203057661477</v>
      </c>
      <c r="O111" s="284">
        <v>319.30284855317251</v>
      </c>
      <c r="P111" s="50">
        <v>313.74399140365739</v>
      </c>
      <c r="Q111" s="50">
        <v>309.24454098069924</v>
      </c>
      <c r="R111" s="50">
        <v>303.09358526794381</v>
      </c>
      <c r="S111" s="50">
        <v>292.84656057426628</v>
      </c>
      <c r="T111" s="50">
        <v>287.59146382190289</v>
      </c>
    </row>
    <row r="112" spans="1:20" x14ac:dyDescent="0.25">
      <c r="A112" t="str">
        <f t="shared" si="8"/>
        <v>109 kleding- en confectiebedrijf</v>
      </c>
      <c r="B112" s="10">
        <v>109</v>
      </c>
      <c r="C112" s="41" t="s">
        <v>85</v>
      </c>
      <c r="D112" s="50">
        <v>60</v>
      </c>
      <c r="E112" s="50">
        <v>50</v>
      </c>
      <c r="F112" s="50">
        <v>61</v>
      </c>
      <c r="G112" s="50">
        <v>58</v>
      </c>
      <c r="H112" s="50">
        <v>60</v>
      </c>
      <c r="I112" s="50">
        <v>58</v>
      </c>
      <c r="J112" s="50">
        <v>51</v>
      </c>
      <c r="K112" s="50">
        <v>60</v>
      </c>
      <c r="L112" s="50">
        <v>60</v>
      </c>
      <c r="M112" s="50">
        <v>58</v>
      </c>
      <c r="N112" s="50">
        <v>59.4749244927186</v>
      </c>
      <c r="O112" s="284">
        <v>77.760077658208417</v>
      </c>
      <c r="P112" s="50">
        <v>78.902545852398816</v>
      </c>
      <c r="Q112" s="50">
        <v>73.386666916427842</v>
      </c>
      <c r="R112" s="50">
        <v>91.026983638306874</v>
      </c>
      <c r="S112" s="50">
        <v>93.259721649492135</v>
      </c>
      <c r="T112" s="50">
        <v>119.85128483633</v>
      </c>
    </row>
    <row r="113" spans="1:20" x14ac:dyDescent="0.25">
      <c r="A113" t="str">
        <f t="shared" si="8"/>
        <v>109 kleding- en confectiebedrijf</v>
      </c>
      <c r="B113" s="10">
        <v>109</v>
      </c>
      <c r="C113" s="41" t="s">
        <v>6</v>
      </c>
      <c r="D113" s="50">
        <v>1042</v>
      </c>
      <c r="E113" s="50">
        <v>1018</v>
      </c>
      <c r="F113" s="50">
        <v>1071</v>
      </c>
      <c r="G113" s="50">
        <v>1111</v>
      </c>
      <c r="H113" s="50">
        <v>1160</v>
      </c>
      <c r="I113" s="50">
        <v>1177</v>
      </c>
      <c r="J113" s="50">
        <v>1178</v>
      </c>
      <c r="K113" s="50">
        <v>1203</v>
      </c>
      <c r="L113" s="50">
        <v>1191</v>
      </c>
      <c r="M113" s="50">
        <v>1203</v>
      </c>
      <c r="N113" s="50">
        <v>1195.3701462829113</v>
      </c>
      <c r="O113" s="284">
        <v>1208.6803331876115</v>
      </c>
      <c r="P113" s="50">
        <v>1187.4264895657966</v>
      </c>
      <c r="Q113" s="50">
        <v>1162.2247199005412</v>
      </c>
      <c r="R113" s="50">
        <v>1126.1075004064276</v>
      </c>
      <c r="S113" s="50">
        <v>1064.3761539097152</v>
      </c>
      <c r="T113" s="50">
        <v>1020.4514828117519</v>
      </c>
    </row>
    <row r="114" spans="1:20" x14ac:dyDescent="0.25">
      <c r="A114" t="str">
        <f t="shared" si="8"/>
        <v>109 kleding- en confectiebedrijf</v>
      </c>
      <c r="B114" s="10">
        <v>109</v>
      </c>
      <c r="C114" s="41" t="s">
        <v>86</v>
      </c>
      <c r="D114" s="193">
        <v>0.9774281290873208</v>
      </c>
      <c r="E114" s="192"/>
      <c r="F114" s="192"/>
      <c r="G114" s="192"/>
      <c r="H114" s="192"/>
      <c r="I114" s="192"/>
      <c r="J114" s="192"/>
      <c r="K114" s="192"/>
      <c r="L114" s="192"/>
      <c r="M114" s="192"/>
      <c r="N114" s="192"/>
      <c r="O114" s="286"/>
      <c r="P114" s="192"/>
      <c r="Q114" s="192"/>
      <c r="R114" s="192"/>
      <c r="S114" s="192"/>
      <c r="T114" s="192"/>
    </row>
    <row r="115" spans="1:20" x14ac:dyDescent="0.25">
      <c r="A115" t="str">
        <f t="shared" si="8"/>
        <v>109 kleding- en confectiebedrijf</v>
      </c>
      <c r="B115" s="10">
        <v>109</v>
      </c>
      <c r="C115" s="41" t="s">
        <v>87</v>
      </c>
      <c r="D115" s="192"/>
      <c r="E115" s="193">
        <v>7.6430404375287253E-3</v>
      </c>
      <c r="F115" s="193">
        <v>-6.2413751738442103E-3</v>
      </c>
      <c r="G115" s="193">
        <v>5.7855780479919572E-3</v>
      </c>
      <c r="H115" s="193">
        <v>7.5322143853768786E-3</v>
      </c>
      <c r="I115" s="193">
        <v>-7.1740933510764382E-3</v>
      </c>
      <c r="J115" s="193">
        <v>8.4302981902423246E-3</v>
      </c>
      <c r="K115" s="193">
        <v>-3.5173250218650809E-4</v>
      </c>
      <c r="L115" s="193">
        <v>-3.9315522439450357E-3</v>
      </c>
      <c r="M115" s="193">
        <v>-1.0290712526403289E-2</v>
      </c>
      <c r="N115" s="193">
        <v>1.3981524746817742E-2</v>
      </c>
      <c r="O115" s="285">
        <v>1.6238679431987424E-3</v>
      </c>
      <c r="P115" s="193">
        <v>1.6238679431989089E-3</v>
      </c>
      <c r="Q115" s="193">
        <v>1.6238679431986869E-3</v>
      </c>
      <c r="R115" s="193">
        <v>1.6238679431986314E-3</v>
      </c>
      <c r="S115" s="193">
        <v>1.6238679431987424E-3</v>
      </c>
      <c r="T115" s="193">
        <v>1.6238679431988534E-3</v>
      </c>
    </row>
    <row r="116" spans="1:20" x14ac:dyDescent="0.25">
      <c r="A116" t="str">
        <f t="shared" si="8"/>
        <v>109 kleding- en confectiebedrijf</v>
      </c>
      <c r="B116" s="10">
        <v>109</v>
      </c>
      <c r="C116" s="3" t="s">
        <v>88</v>
      </c>
      <c r="D116" s="194"/>
      <c r="E116" s="50">
        <v>5.9939458382146213</v>
      </c>
      <c r="F116" s="50">
        <v>8.4963160239847539</v>
      </c>
      <c r="G116" s="50">
        <v>4.8874203424879497</v>
      </c>
      <c r="H116" s="50">
        <v>5.9927267516409506</v>
      </c>
      <c r="I116" s="50">
        <v>8.4813925331490392</v>
      </c>
      <c r="J116" s="50">
        <v>13.642285621578342</v>
      </c>
      <c r="K116" s="50">
        <v>8.5905503067312772</v>
      </c>
      <c r="L116" s="50">
        <v>5.8666253187184099</v>
      </c>
      <c r="M116" s="50">
        <v>12.647289939515716</v>
      </c>
      <c r="N116" s="50">
        <v>10.473610376974472</v>
      </c>
      <c r="O116" s="284">
        <v>6.9927109636754228</v>
      </c>
      <c r="P116" s="50">
        <v>7.0770353439701532</v>
      </c>
      <c r="Q116" s="50">
        <v>7.3277140268516279</v>
      </c>
      <c r="R116" s="50">
        <v>7.4545500411720766</v>
      </c>
      <c r="S116" s="50">
        <v>7.5662392538489955</v>
      </c>
      <c r="T116" s="50">
        <v>7.7810983384540329</v>
      </c>
    </row>
    <row r="117" spans="1:20" x14ac:dyDescent="0.25">
      <c r="A117" t="str">
        <f t="shared" si="8"/>
        <v>109 kleding- en confectiebedrijf</v>
      </c>
      <c r="B117" s="10">
        <v>109</v>
      </c>
      <c r="C117" s="3" t="s">
        <v>89</v>
      </c>
      <c r="D117" s="194"/>
      <c r="E117" s="50">
        <v>85.452228960612629</v>
      </c>
      <c r="F117" s="50">
        <v>76.546763431969907</v>
      </c>
      <c r="G117" s="50">
        <v>81.150499381699603</v>
      </c>
      <c r="H117" s="50">
        <v>78.410230538598654</v>
      </c>
      <c r="I117" s="50">
        <v>68.407755032406527</v>
      </c>
      <c r="J117" s="50">
        <v>78.311520296243543</v>
      </c>
      <c r="K117" s="50">
        <v>72.740497672343039</v>
      </c>
      <c r="L117" s="50">
        <v>67.293664734004125</v>
      </c>
      <c r="M117" s="50">
        <v>71.919365584853153</v>
      </c>
      <c r="N117" s="50">
        <v>83.248661736599004</v>
      </c>
      <c r="O117" s="284">
        <v>62.663690088576757</v>
      </c>
      <c r="P117" s="50">
        <v>63.419345064329256</v>
      </c>
      <c r="Q117" s="50">
        <v>65.665748694837774</v>
      </c>
      <c r="R117" s="50">
        <v>66.802362625362534</v>
      </c>
      <c r="S117" s="50">
        <v>67.80324171871851</v>
      </c>
      <c r="T117" s="50">
        <v>69.728655647643237</v>
      </c>
    </row>
    <row r="118" spans="1:20" x14ac:dyDescent="0.25">
      <c r="A118" t="str">
        <f t="shared" si="8"/>
        <v>109 kleding- en confectiebedrijf</v>
      </c>
      <c r="B118" s="10">
        <v>109</v>
      </c>
      <c r="C118" s="3" t="s">
        <v>90</v>
      </c>
      <c r="D118" s="194"/>
      <c r="E118" s="50">
        <v>94.988342522574214</v>
      </c>
      <c r="F118" s="50">
        <v>87.572059757974557</v>
      </c>
      <c r="G118" s="50">
        <v>97.694854406894805</v>
      </c>
      <c r="H118" s="50">
        <v>94.245014276433793</v>
      </c>
      <c r="I118" s="50">
        <v>86.326982762210861</v>
      </c>
      <c r="J118" s="50">
        <v>98.112765558789633</v>
      </c>
      <c r="K118" s="50">
        <v>84.532241817039392</v>
      </c>
      <c r="L118" s="50">
        <v>83.849949511112683</v>
      </c>
      <c r="M118" s="50">
        <v>79.076138831594861</v>
      </c>
      <c r="N118" s="50">
        <v>91.834770937189774</v>
      </c>
      <c r="O118" s="284">
        <v>73.74152741203028</v>
      </c>
      <c r="P118" s="50">
        <v>74.630768885517128</v>
      </c>
      <c r="Q118" s="50">
        <v>77.27429713390903</v>
      </c>
      <c r="R118" s="50">
        <v>78.611844399258587</v>
      </c>
      <c r="S118" s="50">
        <v>79.789661297601313</v>
      </c>
      <c r="T118" s="50">
        <v>82.055454515629336</v>
      </c>
    </row>
    <row r="119" spans="1:20" x14ac:dyDescent="0.25">
      <c r="A119" t="str">
        <f t="shared" si="8"/>
        <v>109 kleding- en confectiebedrijf</v>
      </c>
      <c r="B119" s="10">
        <v>109</v>
      </c>
      <c r="C119" s="3" t="s">
        <v>91</v>
      </c>
      <c r="D119" s="194"/>
      <c r="E119" s="50">
        <v>110.01615487500442</v>
      </c>
      <c r="F119" s="50">
        <v>92.655945975976366</v>
      </c>
      <c r="G119" s="50">
        <v>96.414338284361435</v>
      </c>
      <c r="H119" s="50">
        <v>89.205969081581046</v>
      </c>
      <c r="I119" s="50">
        <v>77.728750165836502</v>
      </c>
      <c r="J119" s="50">
        <v>86.409361101278591</v>
      </c>
      <c r="K119" s="50">
        <v>82.404755105531052</v>
      </c>
      <c r="L119" s="50">
        <v>78.115371865680956</v>
      </c>
      <c r="M119" s="50">
        <v>73.944796563318832</v>
      </c>
      <c r="N119" s="50">
        <v>86.600175137101274</v>
      </c>
      <c r="O119" s="284">
        <v>81.235275844317385</v>
      </c>
      <c r="P119" s="50">
        <v>76.184624709216621</v>
      </c>
      <c r="Q119" s="50">
        <v>71.989548563717676</v>
      </c>
      <c r="R119" s="50">
        <v>68.961997253115968</v>
      </c>
      <c r="S119" s="50">
        <v>68.900944723635504</v>
      </c>
      <c r="T119" s="50">
        <v>67.735512410493286</v>
      </c>
    </row>
    <row r="120" spans="1:20" x14ac:dyDescent="0.25">
      <c r="A120" t="str">
        <f t="shared" si="8"/>
        <v>109 kleding- en confectiebedrijf</v>
      </c>
      <c r="B120" s="10">
        <v>109</v>
      </c>
      <c r="C120" s="3" t="s">
        <v>92</v>
      </c>
      <c r="D120" s="194"/>
      <c r="E120" s="50">
        <v>110.01921305007255</v>
      </c>
      <c r="F120" s="50">
        <v>101.76107879239001</v>
      </c>
      <c r="G120" s="50">
        <v>103.15839619594996</v>
      </c>
      <c r="H120" s="50">
        <v>101.6980624845136</v>
      </c>
      <c r="I120" s="50">
        <v>87.009689334855963</v>
      </c>
      <c r="J120" s="50">
        <v>89.419119966257043</v>
      </c>
      <c r="K120" s="50">
        <v>80.59025021229219</v>
      </c>
      <c r="L120" s="50">
        <v>77.062022623061637</v>
      </c>
      <c r="M120" s="50">
        <v>70.634870835276473</v>
      </c>
      <c r="N120" s="50">
        <v>84.233853783198427</v>
      </c>
      <c r="O120" s="284">
        <v>75.195803349236726</v>
      </c>
      <c r="P120" s="50">
        <v>74.371356447332602</v>
      </c>
      <c r="Q120" s="50">
        <v>73.387784539742754</v>
      </c>
      <c r="R120" s="50">
        <v>72.244376050099035</v>
      </c>
      <c r="S120" s="50">
        <v>69.684834662708838</v>
      </c>
      <c r="T120" s="50">
        <v>69.789559736095853</v>
      </c>
    </row>
    <row r="121" spans="1:20" x14ac:dyDescent="0.25">
      <c r="A121" t="str">
        <f t="shared" si="8"/>
        <v>109 kleding- en confectiebedrijf</v>
      </c>
      <c r="B121" s="10">
        <v>109</v>
      </c>
      <c r="C121" s="3" t="s">
        <v>93</v>
      </c>
      <c r="D121" s="194"/>
      <c r="E121" s="50">
        <v>129.06976878620586</v>
      </c>
      <c r="F121" s="50">
        <v>105.0361281748693</v>
      </c>
      <c r="G121" s="50">
        <v>106.82522199751729</v>
      </c>
      <c r="H121" s="50">
        <v>93.414633734887062</v>
      </c>
      <c r="I121" s="50">
        <v>74.869317420483</v>
      </c>
      <c r="J121" s="50">
        <v>84.506537004283288</v>
      </c>
      <c r="K121" s="50">
        <v>76.354431777568323</v>
      </c>
      <c r="L121" s="50">
        <v>73.033148719729311</v>
      </c>
      <c r="M121" s="50">
        <v>69.279661298531124</v>
      </c>
      <c r="N121" s="50">
        <v>86.385079678033321</v>
      </c>
      <c r="O121" s="284">
        <v>72.942488899922651</v>
      </c>
      <c r="P121" s="50">
        <v>70.105469983405953</v>
      </c>
      <c r="Q121" s="50">
        <v>66.276069812413368</v>
      </c>
      <c r="R121" s="50">
        <v>63.420169038562754</v>
      </c>
      <c r="S121" s="50">
        <v>61.788844939836871</v>
      </c>
      <c r="T121" s="50">
        <v>59.534892498411786</v>
      </c>
    </row>
    <row r="122" spans="1:20" x14ac:dyDescent="0.25">
      <c r="A122" t="str">
        <f t="shared" si="8"/>
        <v>109 kleding- en confectiebedrijf</v>
      </c>
      <c r="B122" s="10">
        <v>109</v>
      </c>
      <c r="C122" s="3" t="s">
        <v>94</v>
      </c>
      <c r="D122" s="194"/>
      <c r="E122" s="50">
        <v>112.30464437637558</v>
      </c>
      <c r="F122" s="50">
        <v>95.259727081677454</v>
      </c>
      <c r="G122" s="50">
        <v>104.54588729993654</v>
      </c>
      <c r="H122" s="50">
        <v>104.42929793926878</v>
      </c>
      <c r="I122" s="50">
        <v>83.047080976783505</v>
      </c>
      <c r="J122" s="50">
        <v>90.835494500925989</v>
      </c>
      <c r="K122" s="50">
        <v>75.194831344511329</v>
      </c>
      <c r="L122" s="50">
        <v>66.01145603054276</v>
      </c>
      <c r="M122" s="50">
        <v>56.506469473079505</v>
      </c>
      <c r="N122" s="50">
        <v>69.30630604147359</v>
      </c>
      <c r="O122" s="284">
        <v>61.397626608171606</v>
      </c>
      <c r="P122" s="50">
        <v>60.927489746084468</v>
      </c>
      <c r="Q122" s="50">
        <v>61.77005768255637</v>
      </c>
      <c r="R122" s="50">
        <v>60.640673007122388</v>
      </c>
      <c r="S122" s="50">
        <v>60.355174807396608</v>
      </c>
      <c r="T122" s="50">
        <v>56.108109124868712</v>
      </c>
    </row>
    <row r="123" spans="1:20" x14ac:dyDescent="0.25">
      <c r="A123" t="str">
        <f t="shared" si="8"/>
        <v>109 kleding- en confectiebedrijf</v>
      </c>
      <c r="B123" s="10">
        <v>109</v>
      </c>
      <c r="C123" s="3" t="s">
        <v>95</v>
      </c>
      <c r="D123" s="192"/>
      <c r="E123" s="50">
        <v>89.994207747438892</v>
      </c>
      <c r="F123" s="50">
        <v>72.418005087511489</v>
      </c>
      <c r="G123" s="50">
        <v>87.784249613890466</v>
      </c>
      <c r="H123" s="50">
        <v>87.917876230157432</v>
      </c>
      <c r="I123" s="50">
        <v>70.203491065458394</v>
      </c>
      <c r="J123" s="50">
        <v>85.573285391935954</v>
      </c>
      <c r="K123" s="50">
        <v>75.220483217105468</v>
      </c>
      <c r="L123" s="50">
        <v>70.55767102591399</v>
      </c>
      <c r="M123" s="50">
        <v>64.539323449222763</v>
      </c>
      <c r="N123" s="50">
        <v>83.484997364925164</v>
      </c>
      <c r="O123" s="284">
        <v>67.11684076584514</v>
      </c>
      <c r="P123" s="50">
        <v>60.649371909168053</v>
      </c>
      <c r="Q123" s="50">
        <v>55.397106711997907</v>
      </c>
      <c r="R123" s="50">
        <v>52.076083219824802</v>
      </c>
      <c r="S123" s="50">
        <v>47.876004191539266</v>
      </c>
      <c r="T123" s="50">
        <v>48.196925182492272</v>
      </c>
    </row>
    <row r="124" spans="1:20" x14ac:dyDescent="0.25">
      <c r="A124" t="str">
        <f t="shared" si="8"/>
        <v>109 kleding- en confectiebedrijf</v>
      </c>
      <c r="B124" s="10">
        <v>109</v>
      </c>
      <c r="C124" s="3" t="s">
        <v>96</v>
      </c>
      <c r="D124" s="192"/>
      <c r="E124" s="50">
        <v>105.0083904122189</v>
      </c>
      <c r="F124" s="50">
        <v>91.03926136083642</v>
      </c>
      <c r="G124" s="50">
        <v>103.29403239005104</v>
      </c>
      <c r="H124" s="50">
        <v>109.36095150310564</v>
      </c>
      <c r="I124" s="50">
        <v>102.91593767058309</v>
      </c>
      <c r="J124" s="50">
        <v>116.9971770011101</v>
      </c>
      <c r="K124" s="50">
        <v>108.90297700839395</v>
      </c>
      <c r="L124" s="50">
        <v>107.17789906808081</v>
      </c>
      <c r="M124" s="50">
        <v>100.58883896474791</v>
      </c>
      <c r="N124" s="50">
        <v>122.21633062358151</v>
      </c>
      <c r="O124" s="284">
        <v>107.42452559826356</v>
      </c>
      <c r="P124" s="50">
        <v>104.37965474738475</v>
      </c>
      <c r="Q124" s="50">
        <v>102.21424073604554</v>
      </c>
      <c r="R124" s="50">
        <v>100.26115867744134</v>
      </c>
      <c r="S124" s="50">
        <v>94.138620651618879</v>
      </c>
      <c r="T124" s="50">
        <v>87.230232402108271</v>
      </c>
    </row>
    <row r="125" spans="1:20" x14ac:dyDescent="0.25">
      <c r="A125" t="str">
        <f t="shared" si="8"/>
        <v>109 kleding- en confectiebedrijf</v>
      </c>
      <c r="B125" s="10">
        <v>109</v>
      </c>
      <c r="C125" s="3" t="s">
        <v>97</v>
      </c>
      <c r="D125" s="192"/>
      <c r="E125" s="50">
        <v>56.515710804057136</v>
      </c>
      <c r="F125" s="50">
        <v>56.901814821880187</v>
      </c>
      <c r="G125" s="50">
        <v>64.478201926326747</v>
      </c>
      <c r="H125" s="50">
        <v>67.120780920620746</v>
      </c>
      <c r="I125" s="50">
        <v>63.856230676638084</v>
      </c>
      <c r="J125" s="50">
        <v>71.544841098400227</v>
      </c>
      <c r="K125" s="50">
        <v>72.566854955211156</v>
      </c>
      <c r="L125" s="50">
        <v>72.952073853527949</v>
      </c>
      <c r="M125" s="50">
        <v>70.436841275926881</v>
      </c>
      <c r="N125" s="50">
        <v>79.54114618019959</v>
      </c>
      <c r="O125" s="284">
        <v>82.293285056409047</v>
      </c>
      <c r="P125" s="50">
        <v>87.41285042188872</v>
      </c>
      <c r="Q125" s="50">
        <v>85.891048938660433</v>
      </c>
      <c r="R125" s="50">
        <v>84.659272308464637</v>
      </c>
      <c r="S125" s="50">
        <v>82.975376990564882</v>
      </c>
      <c r="T125" s="50">
        <v>80.170135380987873</v>
      </c>
    </row>
    <row r="126" spans="1:20" x14ac:dyDescent="0.25">
      <c r="A126" t="str">
        <f t="shared" si="8"/>
        <v>109 kleding- en confectiebedrijf</v>
      </c>
      <c r="B126" s="10">
        <v>109</v>
      </c>
      <c r="C126" s="3" t="s">
        <v>98</v>
      </c>
      <c r="D126" s="192"/>
      <c r="E126" s="50">
        <v>16.201046402816463</v>
      </c>
      <c r="F126" s="50">
        <v>12.806651221778406</v>
      </c>
      <c r="G126" s="50">
        <v>16.357758637101661</v>
      </c>
      <c r="H126" s="50">
        <v>15.654583611697774</v>
      </c>
      <c r="I126" s="50">
        <v>15.312018375500154</v>
      </c>
      <c r="J126" s="50">
        <v>15.706672472379971</v>
      </c>
      <c r="K126" s="50">
        <v>13.363156022468518</v>
      </c>
      <c r="L126" s="50">
        <v>15.506570841928038</v>
      </c>
      <c r="M126" s="50">
        <v>15.125021224980543</v>
      </c>
      <c r="N126" s="50">
        <v>16.028643612661345</v>
      </c>
      <c r="O126" s="284">
        <v>15.701277028900067</v>
      </c>
      <c r="P126" s="50">
        <v>20.528525786523534</v>
      </c>
      <c r="Q126" s="50">
        <v>20.830135410523742</v>
      </c>
      <c r="R126" s="50">
        <v>19.373952927397461</v>
      </c>
      <c r="S126" s="50">
        <v>24.030965981052891</v>
      </c>
      <c r="T126" s="50">
        <v>24.620404947904671</v>
      </c>
    </row>
    <row r="127" spans="1:20" x14ac:dyDescent="0.25">
      <c r="A127" t="str">
        <f t="shared" si="8"/>
        <v>109 kleding- en confectiebedrijf</v>
      </c>
      <c r="B127" s="10">
        <v>109</v>
      </c>
      <c r="C127" s="3" t="s">
        <v>26</v>
      </c>
      <c r="D127" s="194"/>
      <c r="E127" s="50">
        <v>177.72514761909252</v>
      </c>
      <c r="F127" s="50">
        <v>160.74772740449501</v>
      </c>
      <c r="G127" s="50">
        <v>184.12999295347944</v>
      </c>
      <c r="H127" s="50">
        <v>192.13631603542416</v>
      </c>
      <c r="I127" s="50">
        <v>182.08418672272131</v>
      </c>
      <c r="J127" s="50">
        <v>204.24869057189031</v>
      </c>
      <c r="K127" s="50">
        <v>194.83298798607362</v>
      </c>
      <c r="L127" s="50">
        <v>195.63654376353679</v>
      </c>
      <c r="M127" s="50">
        <v>186.15070146565532</v>
      </c>
      <c r="N127" s="50">
        <v>217.78612041644246</v>
      </c>
      <c r="O127" s="284">
        <v>205.41908768357268</v>
      </c>
      <c r="P127" s="50">
        <v>212.321030955797</v>
      </c>
      <c r="Q127" s="50">
        <v>208.93542508522972</v>
      </c>
      <c r="R127" s="50">
        <v>204.29438391330342</v>
      </c>
      <c r="S127" s="50">
        <v>201.14496362323666</v>
      </c>
      <c r="T127" s="50">
        <v>192.02077273100082</v>
      </c>
    </row>
    <row r="128" spans="1:20" x14ac:dyDescent="0.25">
      <c r="A128" t="str">
        <f t="shared" si="8"/>
        <v>109 kleding- en confectiebedrijf</v>
      </c>
      <c r="B128" s="10">
        <v>109</v>
      </c>
      <c r="C128" s="3" t="s">
        <v>19</v>
      </c>
      <c r="D128" s="194"/>
      <c r="E128" s="50">
        <v>915.56365377559121</v>
      </c>
      <c r="F128" s="50">
        <v>800.493751730849</v>
      </c>
      <c r="G128" s="50">
        <v>866.59086047621747</v>
      </c>
      <c r="H128" s="50">
        <v>847.45012707250544</v>
      </c>
      <c r="I128" s="50">
        <v>738.15864601390513</v>
      </c>
      <c r="J128" s="50">
        <v>831.05906001318272</v>
      </c>
      <c r="K128" s="50">
        <v>750.46102943919561</v>
      </c>
      <c r="L128" s="50">
        <v>717.42645359230073</v>
      </c>
      <c r="M128" s="50">
        <v>684.69861744104776</v>
      </c>
      <c r="N128" s="50">
        <v>813.35357547193735</v>
      </c>
      <c r="O128" s="284">
        <v>706.70505161534868</v>
      </c>
      <c r="P128" s="50">
        <v>699.6864930448213</v>
      </c>
      <c r="Q128" s="50">
        <v>688.02375225125627</v>
      </c>
      <c r="R128" s="50">
        <v>674.50643954782163</v>
      </c>
      <c r="S128" s="50">
        <v>664.90990921852256</v>
      </c>
      <c r="T128" s="50">
        <v>652.95098018508941</v>
      </c>
    </row>
    <row r="129" spans="1:20" x14ac:dyDescent="0.25">
      <c r="A129" t="str">
        <f t="shared" si="8"/>
        <v>109 kleding- en confectiebedrijf</v>
      </c>
      <c r="B129" s="10">
        <v>109</v>
      </c>
      <c r="C129" s="3" t="s">
        <v>20</v>
      </c>
      <c r="D129" s="194"/>
      <c r="E129" s="193">
        <v>0.19411555590503352</v>
      </c>
      <c r="F129" s="193">
        <v>0.20081072095431349</v>
      </c>
      <c r="G129" s="193">
        <v>0.21247626919616314</v>
      </c>
      <c r="H129" s="193">
        <v>0.22672285943145007</v>
      </c>
      <c r="I129" s="193">
        <v>0.24667351348654568</v>
      </c>
      <c r="J129" s="193">
        <v>0.24576916418990777</v>
      </c>
      <c r="K129" s="193">
        <v>0.25961772876023742</v>
      </c>
      <c r="L129" s="193">
        <v>0.27269212444557162</v>
      </c>
      <c r="M129" s="193">
        <v>0.27187246581768193</v>
      </c>
      <c r="N129" s="193">
        <v>0.26776315612810214</v>
      </c>
      <c r="O129" s="285">
        <v>0.29067159943746929</v>
      </c>
      <c r="P129" s="193">
        <v>0.3034516645188346</v>
      </c>
      <c r="Q129" s="193">
        <v>0.30367472692851094</v>
      </c>
      <c r="R129" s="193">
        <v>0.30287981245999535</v>
      </c>
      <c r="S129" s="193">
        <v>0.30251461263322876</v>
      </c>
      <c r="T129" s="193">
        <v>0.29408145260241353</v>
      </c>
    </row>
    <row r="130" spans="1:20" x14ac:dyDescent="0.25">
      <c r="A130" t="str">
        <f t="shared" si="8"/>
        <v>109 kleding- en confectiebedrijf</v>
      </c>
      <c r="B130" s="10">
        <v>109</v>
      </c>
      <c r="C130" s="3" t="s">
        <v>29</v>
      </c>
      <c r="D130" s="194"/>
      <c r="E130" s="50">
        <v>681.56365377559121</v>
      </c>
      <c r="F130" s="50">
        <v>740.493751730849</v>
      </c>
      <c r="G130" s="50">
        <v>665.59086047621747</v>
      </c>
      <c r="H130" s="50">
        <v>633.45012707250544</v>
      </c>
      <c r="I130" s="50">
        <v>693.15864601390513</v>
      </c>
      <c r="J130" s="50">
        <v>617.05906001318272</v>
      </c>
      <c r="K130" s="50">
        <v>636.46102943919561</v>
      </c>
      <c r="L130" s="50">
        <v>642.42645359230073</v>
      </c>
      <c r="M130" s="50">
        <v>674.69861744104776</v>
      </c>
      <c r="N130" s="50">
        <v>559.9714845546755</v>
      </c>
      <c r="O130" s="284">
        <v>583.78776908218981</v>
      </c>
      <c r="P130" s="50">
        <v>579.94288641547826</v>
      </c>
      <c r="Q130" s="50">
        <v>571.37187846178779</v>
      </c>
      <c r="R130" s="50">
        <v>560.8664712719733</v>
      </c>
      <c r="S130" s="50">
        <v>554.20408024021538</v>
      </c>
      <c r="T130" s="50">
        <v>545.10353218136686</v>
      </c>
    </row>
    <row r="131" spans="1:20" x14ac:dyDescent="0.25">
      <c r="A131" t="str">
        <f t="shared" ref="A131:A194" si="9">VLOOKUP(B131,$AN$3:$AO$60,2)</f>
        <v>110 textielverzorging</v>
      </c>
      <c r="B131" s="10">
        <v>110</v>
      </c>
      <c r="C131" s="3" t="s">
        <v>25</v>
      </c>
      <c r="D131" s="50">
        <v>4228</v>
      </c>
      <c r="E131" s="50">
        <v>4067</v>
      </c>
      <c r="F131" s="50">
        <v>3850</v>
      </c>
      <c r="G131" s="50">
        <v>3805</v>
      </c>
      <c r="H131" s="50">
        <v>3824</v>
      </c>
      <c r="I131" s="50">
        <v>3625</v>
      </c>
      <c r="J131" s="50">
        <v>3524</v>
      </c>
      <c r="K131" s="50">
        <v>3334</v>
      </c>
      <c r="L131" s="50">
        <v>3265</v>
      </c>
      <c r="M131" s="50">
        <v>3341</v>
      </c>
      <c r="N131" s="50">
        <v>3288.6037364600743</v>
      </c>
      <c r="O131" s="284">
        <v>3206.9259504912197</v>
      </c>
      <c r="P131" s="50">
        <v>3127.2767642733215</v>
      </c>
      <c r="Q131" s="50">
        <v>3049.6057942547091</v>
      </c>
      <c r="R131" s="50">
        <v>2973.8639082406048</v>
      </c>
      <c r="S131" s="50">
        <v>2900.003194313656</v>
      </c>
      <c r="T131" s="50">
        <v>2827.9769305263644</v>
      </c>
    </row>
    <row r="132" spans="1:20" x14ac:dyDescent="0.25">
      <c r="A132" t="str">
        <f t="shared" si="9"/>
        <v>110 textielverzorging</v>
      </c>
      <c r="B132" s="10">
        <v>110</v>
      </c>
      <c r="C132" s="3" t="s">
        <v>83</v>
      </c>
      <c r="D132" s="192"/>
      <c r="E132" s="50">
        <v>-161</v>
      </c>
      <c r="F132" s="50">
        <v>-217</v>
      </c>
      <c r="G132" s="50">
        <v>-45</v>
      </c>
      <c r="H132" s="50">
        <v>19</v>
      </c>
      <c r="I132" s="50">
        <v>-199</v>
      </c>
      <c r="J132" s="50">
        <v>-101</v>
      </c>
      <c r="K132" s="50">
        <v>-190</v>
      </c>
      <c r="L132" s="50">
        <v>-69</v>
      </c>
      <c r="M132" s="50">
        <v>76</v>
      </c>
      <c r="N132" s="50">
        <v>-52.396263539925712</v>
      </c>
      <c r="O132" s="284">
        <v>-81.67778596885455</v>
      </c>
      <c r="P132" s="50">
        <v>-79.649186217898205</v>
      </c>
      <c r="Q132" s="50">
        <v>-77.670970018612479</v>
      </c>
      <c r="R132" s="50">
        <v>-75.741886014104239</v>
      </c>
      <c r="S132" s="50">
        <v>-73.860713926948847</v>
      </c>
      <c r="T132" s="50">
        <v>-72.026263787291555</v>
      </c>
    </row>
    <row r="133" spans="1:20" x14ac:dyDescent="0.25">
      <c r="A133" t="str">
        <f t="shared" si="9"/>
        <v>110 textielverzorging</v>
      </c>
      <c r="B133" s="10">
        <v>110</v>
      </c>
      <c r="C133" s="3" t="s">
        <v>84</v>
      </c>
      <c r="D133" s="192"/>
      <c r="E133" s="193">
        <v>0.96192052980132448</v>
      </c>
      <c r="F133" s="193">
        <v>0.94664371772805511</v>
      </c>
      <c r="G133" s="193">
        <v>0.98831168831168836</v>
      </c>
      <c r="H133" s="193">
        <v>1.0049934296977661</v>
      </c>
      <c r="I133" s="193">
        <v>0.9479602510460251</v>
      </c>
      <c r="J133" s="193">
        <v>0.97213793103448276</v>
      </c>
      <c r="K133" s="193">
        <v>0.9460839954597049</v>
      </c>
      <c r="L133" s="193">
        <v>0.97930413917216552</v>
      </c>
      <c r="M133" s="193">
        <v>1.0232771822358346</v>
      </c>
      <c r="N133" s="193">
        <v>0.98431719139780738</v>
      </c>
      <c r="O133" s="285">
        <v>0.97516338467194763</v>
      </c>
      <c r="P133" s="193">
        <v>0.97516338467194796</v>
      </c>
      <c r="Q133" s="193">
        <v>0.97516338467194774</v>
      </c>
      <c r="R133" s="193">
        <v>0.97516338467194752</v>
      </c>
      <c r="S133" s="193">
        <v>0.97516338467194807</v>
      </c>
      <c r="T133" s="193">
        <v>0.97516338467194752</v>
      </c>
    </row>
    <row r="134" spans="1:20" x14ac:dyDescent="0.25">
      <c r="A134" t="str">
        <f t="shared" si="9"/>
        <v>110 textielverzorging</v>
      </c>
      <c r="B134" s="10">
        <v>110</v>
      </c>
      <c r="C134" s="3" t="s">
        <v>8</v>
      </c>
      <c r="D134" s="50">
        <v>14</v>
      </c>
      <c r="E134" s="50">
        <v>6</v>
      </c>
      <c r="F134" s="50">
        <v>7</v>
      </c>
      <c r="G134" s="50">
        <v>9</v>
      </c>
      <c r="H134" s="50">
        <v>10</v>
      </c>
      <c r="I134" s="50">
        <v>1</v>
      </c>
      <c r="J134" s="50">
        <v>7</v>
      </c>
      <c r="K134" s="50">
        <v>6</v>
      </c>
      <c r="L134" s="50">
        <v>10</v>
      </c>
      <c r="M134" s="50">
        <v>15</v>
      </c>
      <c r="N134" s="50">
        <v>9.0240764323674121</v>
      </c>
      <c r="O134" s="284">
        <v>8.8617901986564327</v>
      </c>
      <c r="P134" s="50">
        <v>8.7504229155977562</v>
      </c>
      <c r="Q134" s="50">
        <v>8.7023972379249344</v>
      </c>
      <c r="R134" s="50">
        <v>8.7030273900303534</v>
      </c>
      <c r="S134" s="50">
        <v>8.7007274111385957</v>
      </c>
      <c r="T134" s="50">
        <v>8.2080609391434489</v>
      </c>
    </row>
    <row r="135" spans="1:20" x14ac:dyDescent="0.25">
      <c r="A135" t="str">
        <f t="shared" si="9"/>
        <v>110 textielverzorging</v>
      </c>
      <c r="B135" s="10">
        <v>110</v>
      </c>
      <c r="C135" s="3" t="s">
        <v>9</v>
      </c>
      <c r="D135" s="50">
        <v>187</v>
      </c>
      <c r="E135" s="50">
        <v>156</v>
      </c>
      <c r="F135" s="50">
        <v>146</v>
      </c>
      <c r="G135" s="50">
        <v>140</v>
      </c>
      <c r="H135" s="50">
        <v>163</v>
      </c>
      <c r="I135" s="50">
        <v>144</v>
      </c>
      <c r="J135" s="50">
        <v>136</v>
      </c>
      <c r="K135" s="50">
        <v>126</v>
      </c>
      <c r="L135" s="50">
        <v>118</v>
      </c>
      <c r="M135" s="50">
        <v>142</v>
      </c>
      <c r="N135" s="50">
        <v>154.78945221637281</v>
      </c>
      <c r="O135" s="284">
        <v>152.00576599577744</v>
      </c>
      <c r="P135" s="50">
        <v>150.09548954048856</v>
      </c>
      <c r="Q135" s="50">
        <v>149.27170791640654</v>
      </c>
      <c r="R135" s="50">
        <v>149.28251687840299</v>
      </c>
      <c r="S135" s="50">
        <v>149.24306547576555</v>
      </c>
      <c r="T135" s="50">
        <v>140.7923864620135</v>
      </c>
    </row>
    <row r="136" spans="1:20" x14ac:dyDescent="0.25">
      <c r="A136" t="str">
        <f t="shared" si="9"/>
        <v>110 textielverzorging</v>
      </c>
      <c r="B136" s="10">
        <v>110</v>
      </c>
      <c r="C136" s="3" t="s">
        <v>10</v>
      </c>
      <c r="D136" s="50">
        <v>318</v>
      </c>
      <c r="E136" s="50">
        <v>299</v>
      </c>
      <c r="F136" s="50">
        <v>269</v>
      </c>
      <c r="G136" s="50">
        <v>246</v>
      </c>
      <c r="H136" s="50">
        <v>260</v>
      </c>
      <c r="I136" s="50">
        <v>248</v>
      </c>
      <c r="J136" s="50">
        <v>223</v>
      </c>
      <c r="K136" s="50">
        <v>211</v>
      </c>
      <c r="L136" s="50">
        <v>212</v>
      </c>
      <c r="M136" s="50">
        <v>217</v>
      </c>
      <c r="N136" s="50">
        <v>265.73250953194861</v>
      </c>
      <c r="O136" s="284">
        <v>260.95365726161242</v>
      </c>
      <c r="P136" s="50">
        <v>257.67421832636683</v>
      </c>
      <c r="Q136" s="50">
        <v>256.26000337089545</v>
      </c>
      <c r="R136" s="50">
        <v>256.27855949701149</v>
      </c>
      <c r="S136" s="50">
        <v>256.210831883293</v>
      </c>
      <c r="T136" s="50">
        <v>241.70325330207123</v>
      </c>
    </row>
    <row r="137" spans="1:20" x14ac:dyDescent="0.25">
      <c r="A137" t="str">
        <f t="shared" si="9"/>
        <v>110 textielverzorging</v>
      </c>
      <c r="B137" s="10">
        <v>110</v>
      </c>
      <c r="C137" s="3" t="s">
        <v>11</v>
      </c>
      <c r="D137" s="50">
        <v>422</v>
      </c>
      <c r="E137" s="50">
        <v>401</v>
      </c>
      <c r="F137" s="50">
        <v>356</v>
      </c>
      <c r="G137" s="50">
        <v>346</v>
      </c>
      <c r="H137" s="50">
        <v>317</v>
      </c>
      <c r="I137" s="50">
        <v>286</v>
      </c>
      <c r="J137" s="50">
        <v>289</v>
      </c>
      <c r="K137" s="50">
        <v>263</v>
      </c>
      <c r="L137" s="50">
        <v>248</v>
      </c>
      <c r="M137" s="50">
        <v>280</v>
      </c>
      <c r="N137" s="50">
        <v>276.21324574800735</v>
      </c>
      <c r="O137" s="284">
        <v>272.91688129945379</v>
      </c>
      <c r="P137" s="50">
        <v>271.7009376546826</v>
      </c>
      <c r="Q137" s="50">
        <v>272.88139567753387</v>
      </c>
      <c r="R137" s="50">
        <v>280.79970537802876</v>
      </c>
      <c r="S137" s="50">
        <v>291.78896876487028</v>
      </c>
      <c r="T137" s="50">
        <v>289.65471539252252</v>
      </c>
    </row>
    <row r="138" spans="1:20" x14ac:dyDescent="0.25">
      <c r="A138" t="str">
        <f t="shared" si="9"/>
        <v>110 textielverzorging</v>
      </c>
      <c r="B138" s="10">
        <v>110</v>
      </c>
      <c r="C138" s="3" t="s">
        <v>12</v>
      </c>
      <c r="D138" s="50">
        <v>481</v>
      </c>
      <c r="E138" s="50">
        <v>473</v>
      </c>
      <c r="F138" s="50">
        <v>450</v>
      </c>
      <c r="G138" s="50">
        <v>424</v>
      </c>
      <c r="H138" s="50">
        <v>436</v>
      </c>
      <c r="I138" s="50">
        <v>413</v>
      </c>
      <c r="J138" s="50">
        <v>396</v>
      </c>
      <c r="K138" s="50">
        <v>356</v>
      </c>
      <c r="L138" s="50">
        <v>340</v>
      </c>
      <c r="M138" s="50">
        <v>331</v>
      </c>
      <c r="N138" s="50">
        <v>303.13655851044848</v>
      </c>
      <c r="O138" s="284">
        <v>295.31527670912925</v>
      </c>
      <c r="P138" s="50">
        <v>291.50199203888531</v>
      </c>
      <c r="Q138" s="50">
        <v>285.73061204753697</v>
      </c>
      <c r="R138" s="50">
        <v>276.046148597806</v>
      </c>
      <c r="S138" s="50">
        <v>272.31286671584547</v>
      </c>
      <c r="T138" s="50">
        <v>269.06304989299576</v>
      </c>
    </row>
    <row r="139" spans="1:20" x14ac:dyDescent="0.25">
      <c r="A139" t="str">
        <f t="shared" si="9"/>
        <v>110 textielverzorging</v>
      </c>
      <c r="B139" s="10">
        <v>110</v>
      </c>
      <c r="C139" s="3" t="s">
        <v>13</v>
      </c>
      <c r="D139" s="50">
        <v>599</v>
      </c>
      <c r="E139" s="50">
        <v>548</v>
      </c>
      <c r="F139" s="50">
        <v>472</v>
      </c>
      <c r="G139" s="50">
        <v>484</v>
      </c>
      <c r="H139" s="50">
        <v>452</v>
      </c>
      <c r="I139" s="50">
        <v>441</v>
      </c>
      <c r="J139" s="50">
        <v>433</v>
      </c>
      <c r="K139" s="50">
        <v>424</v>
      </c>
      <c r="L139" s="50">
        <v>424</v>
      </c>
      <c r="M139" s="50">
        <v>439</v>
      </c>
      <c r="N139" s="50">
        <v>433.76448339488513</v>
      </c>
      <c r="O139" s="284">
        <v>406.67996018193219</v>
      </c>
      <c r="P139" s="50">
        <v>372.80526873000292</v>
      </c>
      <c r="Q139" s="50">
        <v>344.06315914374693</v>
      </c>
      <c r="R139" s="50">
        <v>326.32598280669208</v>
      </c>
      <c r="S139" s="50">
        <v>298.85599812858129</v>
      </c>
      <c r="T139" s="50">
        <v>291.14515984875175</v>
      </c>
    </row>
    <row r="140" spans="1:20" x14ac:dyDescent="0.25">
      <c r="A140" t="str">
        <f t="shared" si="9"/>
        <v>110 textielverzorging</v>
      </c>
      <c r="B140" s="10">
        <v>110</v>
      </c>
      <c r="C140" s="3" t="s">
        <v>14</v>
      </c>
      <c r="D140" s="50">
        <v>725</v>
      </c>
      <c r="E140" s="50">
        <v>674</v>
      </c>
      <c r="F140" s="50">
        <v>672</v>
      </c>
      <c r="G140" s="50">
        <v>622</v>
      </c>
      <c r="H140" s="50">
        <v>589</v>
      </c>
      <c r="I140" s="50">
        <v>520</v>
      </c>
      <c r="J140" s="50">
        <v>487</v>
      </c>
      <c r="K140" s="50">
        <v>431</v>
      </c>
      <c r="L140" s="50">
        <v>437</v>
      </c>
      <c r="M140" s="50">
        <v>441</v>
      </c>
      <c r="N140" s="50">
        <v>442.73892098236558</v>
      </c>
      <c r="O140" s="284">
        <v>441.48142376718306</v>
      </c>
      <c r="P140" s="50">
        <v>457.08305554396634</v>
      </c>
      <c r="Q140" s="50">
        <v>441.94319579670935</v>
      </c>
      <c r="R140" s="50">
        <v>432.80092583727429</v>
      </c>
      <c r="S140" s="50">
        <v>427.63933942741073</v>
      </c>
      <c r="T140" s="50">
        <v>400.93727400046953</v>
      </c>
    </row>
    <row r="141" spans="1:20" x14ac:dyDescent="0.25">
      <c r="A141" t="str">
        <f t="shared" si="9"/>
        <v>110 textielverzorging</v>
      </c>
      <c r="B141" s="10">
        <v>110</v>
      </c>
      <c r="C141" s="3" t="s">
        <v>15</v>
      </c>
      <c r="D141" s="50">
        <v>740</v>
      </c>
      <c r="E141" s="50">
        <v>758</v>
      </c>
      <c r="F141" s="50">
        <v>707</v>
      </c>
      <c r="G141" s="50">
        <v>717</v>
      </c>
      <c r="H141" s="50">
        <v>729</v>
      </c>
      <c r="I141" s="50">
        <v>672</v>
      </c>
      <c r="J141" s="50">
        <v>615</v>
      </c>
      <c r="K141" s="50">
        <v>597</v>
      </c>
      <c r="L141" s="50">
        <v>545</v>
      </c>
      <c r="M141" s="50">
        <v>519</v>
      </c>
      <c r="N141" s="50">
        <v>477.6611164647328</v>
      </c>
      <c r="O141" s="284">
        <v>456.57129875316696</v>
      </c>
      <c r="P141" s="50">
        <v>417.29481509204311</v>
      </c>
      <c r="Q141" s="50">
        <v>427.13901592055618</v>
      </c>
      <c r="R141" s="50">
        <v>414.17124157267205</v>
      </c>
      <c r="S141" s="50">
        <v>415.10893406319332</v>
      </c>
      <c r="T141" s="50">
        <v>414.4866076583412</v>
      </c>
    </row>
    <row r="142" spans="1:20" x14ac:dyDescent="0.25">
      <c r="A142" t="str">
        <f t="shared" si="9"/>
        <v>110 textielverzorging</v>
      </c>
      <c r="B142" s="10">
        <v>110</v>
      </c>
      <c r="C142" s="3" t="s">
        <v>16</v>
      </c>
      <c r="D142" s="50">
        <v>519</v>
      </c>
      <c r="E142" s="50">
        <v>532</v>
      </c>
      <c r="F142" s="50">
        <v>552</v>
      </c>
      <c r="G142" s="50">
        <v>577</v>
      </c>
      <c r="H142" s="50">
        <v>621</v>
      </c>
      <c r="I142" s="50">
        <v>632</v>
      </c>
      <c r="J142" s="50">
        <v>652</v>
      </c>
      <c r="K142" s="50">
        <v>634</v>
      </c>
      <c r="L142" s="50">
        <v>641</v>
      </c>
      <c r="M142" s="50">
        <v>637</v>
      </c>
      <c r="N142" s="50">
        <v>581.97751735122142</v>
      </c>
      <c r="O142" s="284">
        <v>530.20016997483606</v>
      </c>
      <c r="P142" s="50">
        <v>522.21035386507015</v>
      </c>
      <c r="Q142" s="50">
        <v>481.57435441707952</v>
      </c>
      <c r="R142" s="50">
        <v>446.07278120950525</v>
      </c>
      <c r="S142" s="50">
        <v>409.68352702607228</v>
      </c>
      <c r="T142" s="50">
        <v>392.45939517297239</v>
      </c>
    </row>
    <row r="143" spans="1:20" x14ac:dyDescent="0.25">
      <c r="A143" t="str">
        <f t="shared" si="9"/>
        <v>110 textielverzorging</v>
      </c>
      <c r="B143" s="10">
        <v>110</v>
      </c>
      <c r="C143" s="3" t="s">
        <v>17</v>
      </c>
      <c r="D143" s="50">
        <v>172</v>
      </c>
      <c r="E143" s="50">
        <v>168</v>
      </c>
      <c r="F143" s="50">
        <v>179</v>
      </c>
      <c r="G143" s="50">
        <v>196</v>
      </c>
      <c r="H143" s="50">
        <v>195</v>
      </c>
      <c r="I143" s="50">
        <v>228</v>
      </c>
      <c r="J143" s="50">
        <v>242</v>
      </c>
      <c r="K143" s="50">
        <v>238</v>
      </c>
      <c r="L143" s="50">
        <v>233</v>
      </c>
      <c r="M143" s="50">
        <v>265</v>
      </c>
      <c r="N143" s="50">
        <v>280.08748011510988</v>
      </c>
      <c r="O143" s="284">
        <v>303.98424971418467</v>
      </c>
      <c r="P143" s="50">
        <v>290.34844764448866</v>
      </c>
      <c r="Q143" s="50">
        <v>284.00158075559767</v>
      </c>
      <c r="R143" s="50">
        <v>269.73735533293069</v>
      </c>
      <c r="S143" s="50">
        <v>246.10418736589128</v>
      </c>
      <c r="T143" s="50">
        <v>226.35198936394252</v>
      </c>
    </row>
    <row r="144" spans="1:20" x14ac:dyDescent="0.25">
      <c r="A144" t="str">
        <f t="shared" si="9"/>
        <v>110 textielverzorging</v>
      </c>
      <c r="B144" s="10">
        <v>110</v>
      </c>
      <c r="C144" s="3" t="s">
        <v>85</v>
      </c>
      <c r="D144" s="50">
        <v>51</v>
      </c>
      <c r="E144" s="50">
        <v>52</v>
      </c>
      <c r="F144" s="50">
        <v>40</v>
      </c>
      <c r="G144" s="50">
        <v>44</v>
      </c>
      <c r="H144" s="50">
        <v>52</v>
      </c>
      <c r="I144" s="50">
        <v>40</v>
      </c>
      <c r="J144" s="50">
        <v>44</v>
      </c>
      <c r="K144" s="50">
        <v>48</v>
      </c>
      <c r="L144" s="50">
        <v>57</v>
      </c>
      <c r="M144" s="50">
        <v>55</v>
      </c>
      <c r="N144" s="50">
        <v>63.478375712614501</v>
      </c>
      <c r="O144" s="284">
        <v>77.95547663528653</v>
      </c>
      <c r="P144" s="50">
        <v>87.811762921729496</v>
      </c>
      <c r="Q144" s="50">
        <v>98.038371970721514</v>
      </c>
      <c r="R144" s="50">
        <v>113.64566374025189</v>
      </c>
      <c r="S144" s="50">
        <v>124.35474805159393</v>
      </c>
      <c r="T144" s="50">
        <v>153.17503849314014</v>
      </c>
    </row>
    <row r="145" spans="1:20" x14ac:dyDescent="0.25">
      <c r="A145" t="str">
        <f t="shared" si="9"/>
        <v>110 textielverzorging</v>
      </c>
      <c r="B145" s="10">
        <v>110</v>
      </c>
      <c r="C145" s="3" t="s">
        <v>6</v>
      </c>
      <c r="D145" s="50">
        <v>742</v>
      </c>
      <c r="E145" s="50">
        <v>752</v>
      </c>
      <c r="F145" s="50">
        <v>771</v>
      </c>
      <c r="G145" s="50">
        <v>817</v>
      </c>
      <c r="H145" s="50">
        <v>868</v>
      </c>
      <c r="I145" s="50">
        <v>900</v>
      </c>
      <c r="J145" s="50">
        <v>938</v>
      </c>
      <c r="K145" s="50">
        <v>920</v>
      </c>
      <c r="L145" s="50">
        <v>931</v>
      </c>
      <c r="M145" s="50">
        <v>957</v>
      </c>
      <c r="N145" s="50">
        <v>925.54337317894579</v>
      </c>
      <c r="O145" s="284">
        <v>912.1398963243073</v>
      </c>
      <c r="P145" s="50">
        <v>900.37056443128836</v>
      </c>
      <c r="Q145" s="50">
        <v>863.61430714339872</v>
      </c>
      <c r="R145" s="50">
        <v>829.45580028268773</v>
      </c>
      <c r="S145" s="50">
        <v>780.14246244355752</v>
      </c>
      <c r="T145" s="50">
        <v>771.98642303005511</v>
      </c>
    </row>
    <row r="146" spans="1:20" x14ac:dyDescent="0.25">
      <c r="A146" t="str">
        <f t="shared" si="9"/>
        <v>110 textielverzorging</v>
      </c>
      <c r="B146" s="10">
        <v>110</v>
      </c>
      <c r="C146" s="3" t="s">
        <v>86</v>
      </c>
      <c r="D146" s="193">
        <v>0.98029551670823811</v>
      </c>
      <c r="E146" s="192"/>
      <c r="F146" s="192"/>
      <c r="G146" s="192"/>
      <c r="H146" s="192"/>
      <c r="I146" s="192"/>
      <c r="J146" s="192"/>
      <c r="K146" s="192"/>
      <c r="L146" s="192"/>
      <c r="M146" s="192"/>
      <c r="N146" s="192"/>
      <c r="O146" s="286"/>
      <c r="P146" s="192"/>
      <c r="Q146" s="192"/>
      <c r="R146" s="192"/>
      <c r="S146" s="192"/>
      <c r="T146" s="192"/>
    </row>
    <row r="147" spans="1:20" x14ac:dyDescent="0.25">
      <c r="A147" t="str">
        <f t="shared" si="9"/>
        <v>110 textielverzorging</v>
      </c>
      <c r="B147" s="10">
        <v>110</v>
      </c>
      <c r="C147" s="3" t="s">
        <v>87</v>
      </c>
      <c r="D147" s="192"/>
      <c r="E147" s="193">
        <v>9.1874934534568187E-3</v>
      </c>
      <c r="F147" s="193">
        <v>1.68258994900915E-2</v>
      </c>
      <c r="G147" s="193">
        <v>-4.0080858017251253E-3</v>
      </c>
      <c r="H147" s="193">
        <v>-1.2348956494763974E-2</v>
      </c>
      <c r="I147" s="193">
        <v>1.6167632831106504E-2</v>
      </c>
      <c r="J147" s="193">
        <v>4.078792836877676E-3</v>
      </c>
      <c r="K147" s="193">
        <v>1.7105760624266608E-2</v>
      </c>
      <c r="L147" s="193">
        <v>4.9568876803629536E-4</v>
      </c>
      <c r="M147" s="193">
        <v>-2.1490832763798262E-2</v>
      </c>
      <c r="N147" s="193">
        <v>-2.0108373447846328E-3</v>
      </c>
      <c r="O147" s="285">
        <v>2.566066018145241E-3</v>
      </c>
      <c r="P147" s="193">
        <v>2.5660660181450745E-3</v>
      </c>
      <c r="Q147" s="193">
        <v>2.5660660181451855E-3</v>
      </c>
      <c r="R147" s="193">
        <v>2.5660660181452966E-3</v>
      </c>
      <c r="S147" s="193">
        <v>2.566066018145019E-3</v>
      </c>
      <c r="T147" s="193">
        <v>2.5660660181452966E-3</v>
      </c>
    </row>
    <row r="148" spans="1:20" x14ac:dyDescent="0.25">
      <c r="A148" t="str">
        <f t="shared" si="9"/>
        <v>110 textielverzorging</v>
      </c>
      <c r="B148" s="10">
        <v>110</v>
      </c>
      <c r="C148" s="3" t="s">
        <v>88</v>
      </c>
      <c r="D148" s="194"/>
      <c r="E148" s="50">
        <v>8.0776536573771445</v>
      </c>
      <c r="F148" s="50">
        <v>3.5076820036671563</v>
      </c>
      <c r="G148" s="50">
        <v>3.9464577739022992</v>
      </c>
      <c r="H148" s="50">
        <v>4.998949301637035</v>
      </c>
      <c r="I148" s="50">
        <v>5.8395540061887434</v>
      </c>
      <c r="J148" s="50">
        <v>0.57186656062464558</v>
      </c>
      <c r="K148" s="50">
        <v>4.0942546988842414</v>
      </c>
      <c r="L148" s="50">
        <v>3.4097007393348249</v>
      </c>
      <c r="M148" s="50">
        <v>5.4629693502396961</v>
      </c>
      <c r="N148" s="50">
        <v>8.4866539566447479</v>
      </c>
      <c r="O148" s="284">
        <v>5.14691658975834</v>
      </c>
      <c r="P148" s="50">
        <v>5.0543560141873582</v>
      </c>
      <c r="Q148" s="50">
        <v>4.9908372573342961</v>
      </c>
      <c r="R148" s="50">
        <v>4.963445627952475</v>
      </c>
      <c r="S148" s="50">
        <v>4.9638050376216798</v>
      </c>
      <c r="T148" s="50">
        <v>4.9624932358430947</v>
      </c>
    </row>
    <row r="149" spans="1:20" x14ac:dyDescent="0.25">
      <c r="A149" t="str">
        <f t="shared" si="9"/>
        <v>110 textielverzorging</v>
      </c>
      <c r="B149" s="10">
        <v>110</v>
      </c>
      <c r="C149" s="3" t="s">
        <v>89</v>
      </c>
      <c r="D149" s="194"/>
      <c r="E149" s="50">
        <v>56.192154224339951</v>
      </c>
      <c r="F149" s="50">
        <v>48.068468662554757</v>
      </c>
      <c r="G149" s="50">
        <v>41.94539471619602</v>
      </c>
      <c r="H149" s="50">
        <v>39.053889474669376</v>
      </c>
      <c r="I149" s="50">
        <v>50.118089662767659</v>
      </c>
      <c r="J149" s="50">
        <v>42.535310791987754</v>
      </c>
      <c r="K149" s="50">
        <v>41.943905589295547</v>
      </c>
      <c r="L149" s="50">
        <v>36.766925830315266</v>
      </c>
      <c r="M149" s="50">
        <v>31.838108300332426</v>
      </c>
      <c r="N149" s="50">
        <v>41.079815100747432</v>
      </c>
      <c r="O149" s="284">
        <v>45.488189298159796</v>
      </c>
      <c r="P149" s="50">
        <v>44.670143598430066</v>
      </c>
      <c r="Q149" s="50">
        <v>44.108768028158458</v>
      </c>
      <c r="R149" s="50">
        <v>43.866682188845552</v>
      </c>
      <c r="S149" s="50">
        <v>43.869858633379494</v>
      </c>
      <c r="T149" s="50">
        <v>43.85826499540515</v>
      </c>
    </row>
    <row r="150" spans="1:20" x14ac:dyDescent="0.25">
      <c r="A150" t="str">
        <f t="shared" si="9"/>
        <v>110 textielverzorging</v>
      </c>
      <c r="B150" s="10">
        <v>110</v>
      </c>
      <c r="C150" s="3" t="s">
        <v>90</v>
      </c>
      <c r="D150" s="194"/>
      <c r="E150" s="50">
        <v>80.100123405301972</v>
      </c>
      <c r="F150" s="50">
        <v>77.598150380379209</v>
      </c>
      <c r="G150" s="50">
        <v>64.208040740186959</v>
      </c>
      <c r="H150" s="50">
        <v>56.666279720612785</v>
      </c>
      <c r="I150" s="50">
        <v>67.305503173341464</v>
      </c>
      <c r="J150" s="50">
        <v>61.201063016003111</v>
      </c>
      <c r="K150" s="50">
        <v>57.936614835009891</v>
      </c>
      <c r="L150" s="50">
        <v>51.314224301057756</v>
      </c>
      <c r="M150" s="50">
        <v>46.896277112143231</v>
      </c>
      <c r="N150" s="50">
        <v>52.229480389582001</v>
      </c>
      <c r="O150" s="284">
        <v>65.175084069389015</v>
      </c>
      <c r="P150" s="50">
        <v>64.002995268425366</v>
      </c>
      <c r="Q150" s="50">
        <v>63.198661208277741</v>
      </c>
      <c r="R150" s="50">
        <v>62.851802712200708</v>
      </c>
      <c r="S150" s="50">
        <v>62.856353894446819</v>
      </c>
      <c r="T150" s="50">
        <v>62.839742630263608</v>
      </c>
    </row>
    <row r="151" spans="1:20" x14ac:dyDescent="0.25">
      <c r="A151" t="str">
        <f t="shared" si="9"/>
        <v>110 textielverzorging</v>
      </c>
      <c r="B151" s="10">
        <v>110</v>
      </c>
      <c r="C151" s="3" t="s">
        <v>91</v>
      </c>
      <c r="D151" s="194"/>
      <c r="E151" s="50">
        <v>90.607278946296461</v>
      </c>
      <c r="F151" s="50">
        <v>89.161386738853736</v>
      </c>
      <c r="G151" s="50">
        <v>71.738846071604371</v>
      </c>
      <c r="H151" s="50">
        <v>66.837768686206076</v>
      </c>
      <c r="I151" s="50">
        <v>70.275517988345229</v>
      </c>
      <c r="J151" s="50">
        <v>59.945740482996726</v>
      </c>
      <c r="K151" s="50">
        <v>64.339335647149994</v>
      </c>
      <c r="L151" s="50">
        <v>54.182572815307793</v>
      </c>
      <c r="M151" s="50">
        <v>45.639654668456103</v>
      </c>
      <c r="N151" s="50">
        <v>56.983041084935543</v>
      </c>
      <c r="O151" s="284">
        <v>57.476596800000188</v>
      </c>
      <c r="P151" s="50">
        <v>56.790663691317086</v>
      </c>
      <c r="Q151" s="50">
        <v>56.537640696663935</v>
      </c>
      <c r="R151" s="50">
        <v>56.783279567584181</v>
      </c>
      <c r="S151" s="50">
        <v>58.430982930832961</v>
      </c>
      <c r="T151" s="50">
        <v>60.717714181189997</v>
      </c>
    </row>
    <row r="152" spans="1:20" x14ac:dyDescent="0.25">
      <c r="A152" t="str">
        <f t="shared" si="9"/>
        <v>110 textielverzorging</v>
      </c>
      <c r="B152" s="10">
        <v>110</v>
      </c>
      <c r="C152" s="3" t="s">
        <v>92</v>
      </c>
      <c r="D152" s="194"/>
      <c r="E152" s="50">
        <v>73.371012805452338</v>
      </c>
      <c r="F152" s="50">
        <v>75.763670955492358</v>
      </c>
      <c r="G152" s="50">
        <v>62.704309007628737</v>
      </c>
      <c r="H152" s="50">
        <v>55.544864202228382</v>
      </c>
      <c r="I152" s="50">
        <v>69.550121606861552</v>
      </c>
      <c r="J152" s="50">
        <v>60.888502255855556</v>
      </c>
      <c r="K152" s="50">
        <v>63.540875111406017</v>
      </c>
      <c r="L152" s="50">
        <v>51.209419317314691</v>
      </c>
      <c r="M152" s="50">
        <v>41.432455060881288</v>
      </c>
      <c r="N152" s="50">
        <v>46.783592087080883</v>
      </c>
      <c r="O152" s="284">
        <v>44.232795616352462</v>
      </c>
      <c r="P152" s="50">
        <v>43.091537164796407</v>
      </c>
      <c r="Q152" s="50">
        <v>42.535113874004026</v>
      </c>
      <c r="R152" s="50">
        <v>41.692971069335329</v>
      </c>
      <c r="S152" s="50">
        <v>40.279842628044918</v>
      </c>
      <c r="T152" s="50">
        <v>39.735093108968762</v>
      </c>
    </row>
    <row r="153" spans="1:20" x14ac:dyDescent="0.25">
      <c r="A153" t="str">
        <f t="shared" si="9"/>
        <v>110 textielverzorging</v>
      </c>
      <c r="B153" s="10">
        <v>110</v>
      </c>
      <c r="C153" s="3" t="s">
        <v>93</v>
      </c>
      <c r="D153" s="194"/>
      <c r="E153" s="50">
        <v>80.776530418191612</v>
      </c>
      <c r="F153" s="50">
        <v>78.084909394835407</v>
      </c>
      <c r="G153" s="50">
        <v>57.421974333434662</v>
      </c>
      <c r="H153" s="50">
        <v>54.84487362139626</v>
      </c>
      <c r="I153" s="50">
        <v>64.108264649820541</v>
      </c>
      <c r="J153" s="50">
        <v>57.216929329294778</v>
      </c>
      <c r="K153" s="50">
        <v>61.819657549863756</v>
      </c>
      <c r="L153" s="50">
        <v>53.492051937443875</v>
      </c>
      <c r="M153" s="50">
        <v>44.169766807946026</v>
      </c>
      <c r="N153" s="50">
        <v>54.284094471702417</v>
      </c>
      <c r="O153" s="284">
        <v>55.622000161669682</v>
      </c>
      <c r="P153" s="50">
        <v>52.148927994167714</v>
      </c>
      <c r="Q153" s="50">
        <v>47.80514659770791</v>
      </c>
      <c r="R153" s="50">
        <v>44.119520675684129</v>
      </c>
      <c r="S153" s="50">
        <v>41.845066996660528</v>
      </c>
      <c r="T153" s="50">
        <v>38.322566767392289</v>
      </c>
    </row>
    <row r="154" spans="1:20" x14ac:dyDescent="0.25">
      <c r="A154" t="str">
        <f t="shared" si="9"/>
        <v>110 textielverzorging</v>
      </c>
      <c r="B154" s="10">
        <v>110</v>
      </c>
      <c r="C154" s="3" t="s">
        <v>94</v>
      </c>
      <c r="D154" s="194"/>
      <c r="E154" s="50">
        <v>84.650140992956025</v>
      </c>
      <c r="F154" s="50">
        <v>83.843727088350207</v>
      </c>
      <c r="G154" s="50">
        <v>69.594494529850763</v>
      </c>
      <c r="H154" s="50">
        <v>59.228311163404804</v>
      </c>
      <c r="I154" s="50">
        <v>72.882244224264767</v>
      </c>
      <c r="J154" s="50">
        <v>58.058059563981786</v>
      </c>
      <c r="K154" s="50">
        <v>60.717739096418278</v>
      </c>
      <c r="L154" s="50">
        <v>46.576881515706582</v>
      </c>
      <c r="M154" s="50">
        <v>37.617173669158539</v>
      </c>
      <c r="N154" s="50">
        <v>46.552173604725326</v>
      </c>
      <c r="O154" s="284">
        <v>48.762108202239482</v>
      </c>
      <c r="P154" s="50">
        <v>48.623610743884747</v>
      </c>
      <c r="Q154" s="50">
        <v>50.341933712064282</v>
      </c>
      <c r="R154" s="50">
        <v>48.674469108942439</v>
      </c>
      <c r="S154" s="50">
        <v>47.667563377711588</v>
      </c>
      <c r="T154" s="50">
        <v>47.099079734000156</v>
      </c>
    </row>
    <row r="155" spans="1:20" x14ac:dyDescent="0.25">
      <c r="A155" t="str">
        <f t="shared" si="9"/>
        <v>110 textielverzorging</v>
      </c>
      <c r="B155" s="10">
        <v>110</v>
      </c>
      <c r="C155" s="3" t="s">
        <v>95</v>
      </c>
      <c r="D155" s="192"/>
      <c r="E155" s="50">
        <v>69.310685645414367</v>
      </c>
      <c r="F155" s="50">
        <v>76.786533017963805</v>
      </c>
      <c r="G155" s="50">
        <v>56.890529184570092</v>
      </c>
      <c r="H155" s="50">
        <v>51.714799992209606</v>
      </c>
      <c r="I155" s="50">
        <v>73.368913275910771</v>
      </c>
      <c r="J155" s="50">
        <v>59.508548798791857</v>
      </c>
      <c r="K155" s="50">
        <v>62.472533866709959</v>
      </c>
      <c r="L155" s="50">
        <v>50.727856562685538</v>
      </c>
      <c r="M155" s="50">
        <v>34.326695558556558</v>
      </c>
      <c r="N155" s="50">
        <v>42.799209356212764</v>
      </c>
      <c r="O155" s="284">
        <v>41.576417103422038</v>
      </c>
      <c r="P155" s="50">
        <v>39.740724333826513</v>
      </c>
      <c r="Q155" s="50">
        <v>36.322033946933431</v>
      </c>
      <c r="R155" s="50">
        <v>37.178889540969109</v>
      </c>
      <c r="S155" s="50">
        <v>36.05015291869362</v>
      </c>
      <c r="T155" s="50">
        <v>36.131771230833522</v>
      </c>
    </row>
    <row r="156" spans="1:20" x14ac:dyDescent="0.25">
      <c r="A156" t="str">
        <f t="shared" si="9"/>
        <v>110 textielverzorging</v>
      </c>
      <c r="B156" s="10">
        <v>110</v>
      </c>
      <c r="C156" s="3" t="s">
        <v>96</v>
      </c>
      <c r="D156" s="192"/>
      <c r="E156" s="50">
        <v>62.502116237267458</v>
      </c>
      <c r="F156" s="50">
        <v>68.131311853929517</v>
      </c>
      <c r="G156" s="50">
        <v>59.192279486152351</v>
      </c>
      <c r="H156" s="50">
        <v>57.060406855605549</v>
      </c>
      <c r="I156" s="50">
        <v>79.120435692909837</v>
      </c>
      <c r="J156" s="50">
        <v>72.88177801562648</v>
      </c>
      <c r="K156" s="50">
        <v>83.681746393245405</v>
      </c>
      <c r="L156" s="50">
        <v>70.840728574005169</v>
      </c>
      <c r="M156" s="50">
        <v>57.529521426701805</v>
      </c>
      <c r="N156" s="50">
        <v>69.579279934967929</v>
      </c>
      <c r="O156" s="284">
        <v>66.232848884004</v>
      </c>
      <c r="P156" s="50">
        <v>60.340248015154359</v>
      </c>
      <c r="Q156" s="50">
        <v>59.430954670941361</v>
      </c>
      <c r="R156" s="50">
        <v>54.806312085195344</v>
      </c>
      <c r="S156" s="50">
        <v>50.76600079601765</v>
      </c>
      <c r="T156" s="50">
        <v>46.624665604406928</v>
      </c>
    </row>
    <row r="157" spans="1:20" x14ac:dyDescent="0.25">
      <c r="A157" t="str">
        <f t="shared" si="9"/>
        <v>110 textielverzorging</v>
      </c>
      <c r="B157" s="10">
        <v>110</v>
      </c>
      <c r="C157" s="3" t="s">
        <v>97</v>
      </c>
      <c r="D157" s="192"/>
      <c r="E157" s="50">
        <v>46.096476740170083</v>
      </c>
      <c r="F157" s="50">
        <v>46.30771786734401</v>
      </c>
      <c r="G157" s="50">
        <v>45.610487455708736</v>
      </c>
      <c r="H157" s="50">
        <v>48.307399072203005</v>
      </c>
      <c r="I157" s="50">
        <v>53.621667668950792</v>
      </c>
      <c r="J157" s="50">
        <v>59.939848217319835</v>
      </c>
      <c r="K157" s="50">
        <v>66.772891417668291</v>
      </c>
      <c r="L157" s="50">
        <v>61.716010160221543</v>
      </c>
      <c r="M157" s="50">
        <v>55.296595808005314</v>
      </c>
      <c r="N157" s="50">
        <v>68.053176850937362</v>
      </c>
      <c r="O157" s="284">
        <v>73.209642076849534</v>
      </c>
      <c r="P157" s="50">
        <v>79.455811839318727</v>
      </c>
      <c r="Q157" s="50">
        <v>75.891667563598403</v>
      </c>
      <c r="R157" s="50">
        <v>74.232714964024339</v>
      </c>
      <c r="S157" s="50">
        <v>70.504312547508647</v>
      </c>
      <c r="T157" s="50">
        <v>64.327043333983156</v>
      </c>
    </row>
    <row r="158" spans="1:20" x14ac:dyDescent="0.25">
      <c r="A158" t="str">
        <f t="shared" si="9"/>
        <v>110 textielverzorging</v>
      </c>
      <c r="B158" s="10">
        <v>110</v>
      </c>
      <c r="C158" s="3" t="s">
        <v>98</v>
      </c>
      <c r="D158" s="192"/>
      <c r="E158" s="50">
        <v>13.726461785006361</v>
      </c>
      <c r="F158" s="50">
        <v>14.392805208421292</v>
      </c>
      <c r="G158" s="50">
        <v>10.238029210189868</v>
      </c>
      <c r="H158" s="50">
        <v>10.894833820715144</v>
      </c>
      <c r="I158" s="50">
        <v>14.358575342154072</v>
      </c>
      <c r="J158" s="50">
        <v>10.56150435573398</v>
      </c>
      <c r="K158" s="50">
        <v>12.190841373952491</v>
      </c>
      <c r="L158" s="50">
        <v>12.501816231576388</v>
      </c>
      <c r="M158" s="50">
        <v>13.592675047682393</v>
      </c>
      <c r="N158" s="50">
        <v>14.187138829142794</v>
      </c>
      <c r="O158" s="284">
        <v>16.664653098242358</v>
      </c>
      <c r="P158" s="50">
        <v>20.465252310749147</v>
      </c>
      <c r="Q158" s="50">
        <v>23.052772705791259</v>
      </c>
      <c r="R158" s="50">
        <v>25.737512040401111</v>
      </c>
      <c r="S158" s="50">
        <v>29.834814471701186</v>
      </c>
      <c r="T158" s="50">
        <v>32.646215567663418</v>
      </c>
    </row>
    <row r="159" spans="1:20" x14ac:dyDescent="0.25">
      <c r="A159" t="str">
        <f t="shared" si="9"/>
        <v>110 textielverzorging</v>
      </c>
      <c r="B159" s="10">
        <v>110</v>
      </c>
      <c r="C159" s="3" t="s">
        <v>26</v>
      </c>
      <c r="D159" s="194"/>
      <c r="E159" s="50">
        <v>122.3250547624439</v>
      </c>
      <c r="F159" s="50">
        <v>128.83183492969482</v>
      </c>
      <c r="G159" s="50">
        <v>115.04079615205094</v>
      </c>
      <c r="H159" s="50">
        <v>116.2626397485237</v>
      </c>
      <c r="I159" s="50">
        <v>147.10067870401471</v>
      </c>
      <c r="J159" s="50">
        <v>143.38313058868027</v>
      </c>
      <c r="K159" s="50">
        <v>162.64547918486619</v>
      </c>
      <c r="L159" s="50">
        <v>145.0585549658031</v>
      </c>
      <c r="M159" s="50">
        <v>126.4187922823895</v>
      </c>
      <c r="N159" s="50">
        <v>151.81959561504806</v>
      </c>
      <c r="O159" s="284">
        <v>156.1071440590959</v>
      </c>
      <c r="P159" s="50">
        <v>160.26131216522222</v>
      </c>
      <c r="Q159" s="50">
        <v>158.37539494033103</v>
      </c>
      <c r="R159" s="50">
        <v>154.77653908962077</v>
      </c>
      <c r="S159" s="50">
        <v>151.10512781522749</v>
      </c>
      <c r="T159" s="50">
        <v>143.59792450605352</v>
      </c>
    </row>
    <row r="160" spans="1:20" x14ac:dyDescent="0.25">
      <c r="A160" t="str">
        <f t="shared" si="9"/>
        <v>110 textielverzorging</v>
      </c>
      <c r="B160" s="10">
        <v>110</v>
      </c>
      <c r="C160" s="3" t="s">
        <v>19</v>
      </c>
      <c r="D160" s="194"/>
      <c r="E160" s="50">
        <v>665.41063485777374</v>
      </c>
      <c r="F160" s="50">
        <v>661.64636317179134</v>
      </c>
      <c r="G160" s="50">
        <v>543.49084250942485</v>
      </c>
      <c r="H160" s="50">
        <v>505.152375910888</v>
      </c>
      <c r="I160" s="50">
        <v>620.54888729151526</v>
      </c>
      <c r="J160" s="50">
        <v>543.30915138821649</v>
      </c>
      <c r="K160" s="50">
        <v>579.51039557960394</v>
      </c>
      <c r="L160" s="50">
        <v>492.7381879849695</v>
      </c>
      <c r="M160" s="50">
        <v>413.80189281010337</v>
      </c>
      <c r="N160" s="50">
        <v>501.01765566667916</v>
      </c>
      <c r="O160" s="284">
        <v>519.58725190008693</v>
      </c>
      <c r="P160" s="50">
        <v>514.38427097425756</v>
      </c>
      <c r="Q160" s="50">
        <v>504.21553026147507</v>
      </c>
      <c r="R160" s="50">
        <v>494.90759958113478</v>
      </c>
      <c r="S160" s="50">
        <v>487.06875423261909</v>
      </c>
      <c r="T160" s="50">
        <v>477.26465038995008</v>
      </c>
    </row>
    <row r="161" spans="1:21" x14ac:dyDescent="0.25">
      <c r="A161" t="str">
        <f t="shared" si="9"/>
        <v>110 textielverzorging</v>
      </c>
      <c r="B161" s="10">
        <v>110</v>
      </c>
      <c r="C161" s="3" t="s">
        <v>20</v>
      </c>
      <c r="D161" s="194"/>
      <c r="E161" s="193">
        <v>0.18383393404674078</v>
      </c>
      <c r="F161" s="193">
        <v>0.19471403774079937</v>
      </c>
      <c r="G161" s="193">
        <v>0.21167016470945596</v>
      </c>
      <c r="H161" s="193">
        <v>0.23015360372972521</v>
      </c>
      <c r="I161" s="193">
        <v>0.23704929896185797</v>
      </c>
      <c r="J161" s="193">
        <v>0.26390707799108504</v>
      </c>
      <c r="K161" s="193">
        <v>0.28066015799801908</v>
      </c>
      <c r="L161" s="193">
        <v>0.29439275969052348</v>
      </c>
      <c r="M161" s="193">
        <v>0.30550559211773348</v>
      </c>
      <c r="N161" s="193">
        <v>0.30302244621106078</v>
      </c>
      <c r="O161" s="285">
        <v>0.30044452300980284</v>
      </c>
      <c r="P161" s="193">
        <v>0.31155951145567301</v>
      </c>
      <c r="Q161" s="193">
        <v>0.31410257208499914</v>
      </c>
      <c r="R161" s="193">
        <v>0.31273825502096947</v>
      </c>
      <c r="S161" s="193">
        <v>0.31023367132899932</v>
      </c>
      <c r="T161" s="193">
        <v>0.3008769335602931</v>
      </c>
    </row>
    <row r="162" spans="1:21" x14ac:dyDescent="0.25">
      <c r="A162" t="str">
        <f t="shared" si="9"/>
        <v>110 textielverzorging</v>
      </c>
      <c r="B162" s="10">
        <v>110</v>
      </c>
      <c r="C162" s="3" t="s">
        <v>29</v>
      </c>
      <c r="D162" s="194"/>
      <c r="E162" s="50">
        <v>504.41063485777374</v>
      </c>
      <c r="F162" s="50">
        <v>444.64636317179134</v>
      </c>
      <c r="G162" s="50">
        <v>498.49084250942485</v>
      </c>
      <c r="H162" s="50">
        <v>505.152375910888</v>
      </c>
      <c r="I162" s="50">
        <v>421.54888729151526</v>
      </c>
      <c r="J162" s="50">
        <v>442.30915138821649</v>
      </c>
      <c r="K162" s="50">
        <v>389.51039557960394</v>
      </c>
      <c r="L162" s="50">
        <v>423.7381879849695</v>
      </c>
      <c r="M162" s="50">
        <v>413.80189281010337</v>
      </c>
      <c r="N162" s="50">
        <v>448.62139212675345</v>
      </c>
      <c r="O162" s="284">
        <v>437.90946593123238</v>
      </c>
      <c r="P162" s="50">
        <v>434.73508475635936</v>
      </c>
      <c r="Q162" s="50">
        <v>426.54456024286259</v>
      </c>
      <c r="R162" s="50">
        <v>419.16571356703054</v>
      </c>
      <c r="S162" s="50">
        <v>413.20804030567024</v>
      </c>
      <c r="T162" s="50">
        <v>405.23838660265852</v>
      </c>
    </row>
    <row r="163" spans="1:21" x14ac:dyDescent="0.25">
      <c r="A163" t="str">
        <f t="shared" si="9"/>
        <v>111 metaal-, machine- en elektrische bouw</v>
      </c>
      <c r="B163" s="10">
        <v>111</v>
      </c>
      <c r="C163" s="3" t="s">
        <v>25</v>
      </c>
      <c r="D163" s="50">
        <v>90324</v>
      </c>
      <c r="E163" s="50">
        <v>84798</v>
      </c>
      <c r="F163" s="50">
        <v>83916</v>
      </c>
      <c r="G163" s="50">
        <v>83885</v>
      </c>
      <c r="H163" s="50">
        <v>85321</v>
      </c>
      <c r="I163" s="50">
        <v>85398</v>
      </c>
      <c r="J163" s="50">
        <v>83049</v>
      </c>
      <c r="K163" s="50">
        <v>82875</v>
      </c>
      <c r="L163" s="50">
        <v>84120</v>
      </c>
      <c r="M163" s="50">
        <v>83034</v>
      </c>
      <c r="N163" s="50">
        <v>77057.963575603848</v>
      </c>
      <c r="O163" s="284">
        <v>75843.688356391271</v>
      </c>
      <c r="P163" s="50">
        <v>74648.547620359648</v>
      </c>
      <c r="Q163" s="50">
        <v>73472.239847358505</v>
      </c>
      <c r="R163" s="50">
        <v>72314.46826857602</v>
      </c>
      <c r="S163" s="50">
        <v>71174.940791666901</v>
      </c>
      <c r="T163" s="50">
        <v>70053.369927061183</v>
      </c>
    </row>
    <row r="164" spans="1:21" x14ac:dyDescent="0.25">
      <c r="A164" t="str">
        <f t="shared" si="9"/>
        <v>111 metaal-, machine- en elektrische bouw</v>
      </c>
      <c r="B164" s="10">
        <v>111</v>
      </c>
      <c r="C164" s="3" t="s">
        <v>83</v>
      </c>
      <c r="D164" s="192"/>
      <c r="E164" s="50">
        <v>-5526</v>
      </c>
      <c r="F164" s="50">
        <v>-882</v>
      </c>
      <c r="G164" s="50">
        <v>-31</v>
      </c>
      <c r="H164" s="50">
        <v>1436</v>
      </c>
      <c r="I164" s="50">
        <v>77</v>
      </c>
      <c r="J164" s="50">
        <v>-2349</v>
      </c>
      <c r="K164" s="50">
        <v>-174</v>
      </c>
      <c r="L164" s="50">
        <v>1245</v>
      </c>
      <c r="M164" s="50">
        <v>-1086</v>
      </c>
      <c r="N164" s="50">
        <v>-5976.0364243961521</v>
      </c>
      <c r="O164" s="284">
        <v>-1214.2752192125772</v>
      </c>
      <c r="P164" s="50">
        <v>-1195.1407360316225</v>
      </c>
      <c r="Q164" s="50">
        <v>-1176.3077730011428</v>
      </c>
      <c r="R164" s="50">
        <v>-1157.7715787824854</v>
      </c>
      <c r="S164" s="50">
        <v>-1139.5274769091193</v>
      </c>
      <c r="T164" s="50">
        <v>-1121.5708646057174</v>
      </c>
    </row>
    <row r="165" spans="1:21" x14ac:dyDescent="0.25">
      <c r="A165" t="str">
        <f t="shared" si="9"/>
        <v>111 metaal-, machine- en elektrische bouw</v>
      </c>
      <c r="B165" s="10">
        <v>111</v>
      </c>
      <c r="C165" s="3" t="s">
        <v>84</v>
      </c>
      <c r="D165" s="192"/>
      <c r="E165" s="193">
        <v>0.93882024711040257</v>
      </c>
      <c r="F165" s="193">
        <v>0.9895988112927192</v>
      </c>
      <c r="G165" s="193">
        <v>0.99963058296391627</v>
      </c>
      <c r="H165" s="193">
        <v>1.0171186743756333</v>
      </c>
      <c r="I165" s="193">
        <v>1.0009024741857222</v>
      </c>
      <c r="J165" s="193">
        <v>0.9724935010187592</v>
      </c>
      <c r="K165" s="193">
        <v>0.99790485135281581</v>
      </c>
      <c r="L165" s="193">
        <v>1.0150226244343892</v>
      </c>
      <c r="M165" s="193">
        <v>0.98708987161198292</v>
      </c>
      <c r="N165" s="193">
        <v>0.92802904323053026</v>
      </c>
      <c r="O165" s="285">
        <v>0.98424205412564247</v>
      </c>
      <c r="P165" s="193">
        <v>0.98424205412564292</v>
      </c>
      <c r="Q165" s="193">
        <v>0.98424205412564092</v>
      </c>
      <c r="R165" s="193">
        <v>0.98424205412564258</v>
      </c>
      <c r="S165" s="193">
        <v>0.98424205412564314</v>
      </c>
      <c r="T165" s="193">
        <v>0.98424205412564203</v>
      </c>
    </row>
    <row r="166" spans="1:21" x14ac:dyDescent="0.25">
      <c r="A166" t="str">
        <f t="shared" si="9"/>
        <v>111 metaal-, machine- en elektrische bouw</v>
      </c>
      <c r="B166" s="10">
        <v>111</v>
      </c>
      <c r="C166" s="3" t="s">
        <v>8</v>
      </c>
      <c r="D166" s="50">
        <v>543</v>
      </c>
      <c r="E166" s="50">
        <v>466</v>
      </c>
      <c r="F166" s="50">
        <v>377</v>
      </c>
      <c r="G166" s="50">
        <v>377</v>
      </c>
      <c r="H166" s="50">
        <v>416</v>
      </c>
      <c r="I166" s="50">
        <v>439</v>
      </c>
      <c r="J166" s="50">
        <v>384</v>
      </c>
      <c r="K166" s="50">
        <v>407</v>
      </c>
      <c r="L166" s="50">
        <v>563</v>
      </c>
      <c r="M166" s="50">
        <v>627</v>
      </c>
      <c r="N166" s="50">
        <v>300.46528373564445</v>
      </c>
      <c r="O166" s="284">
        <v>315.4174488704972</v>
      </c>
      <c r="P166" s="50">
        <v>332.551288901585</v>
      </c>
      <c r="Q166" s="50">
        <v>346.91493402627339</v>
      </c>
      <c r="R166" s="50">
        <v>357.7814179543152</v>
      </c>
      <c r="S166" s="50">
        <v>367.25613269736743</v>
      </c>
      <c r="T166" s="50">
        <v>365.33764340155466</v>
      </c>
    </row>
    <row r="167" spans="1:21" x14ac:dyDescent="0.25">
      <c r="A167" t="str">
        <f t="shared" si="9"/>
        <v>111 metaal-, machine- en elektrische bouw</v>
      </c>
      <c r="B167" s="10">
        <v>111</v>
      </c>
      <c r="C167" s="3" t="s">
        <v>9</v>
      </c>
      <c r="D167" s="50">
        <v>6852</v>
      </c>
      <c r="E167" s="50">
        <v>6491</v>
      </c>
      <c r="F167" s="50">
        <v>6141</v>
      </c>
      <c r="G167" s="50">
        <v>5915</v>
      </c>
      <c r="H167" s="50">
        <v>6144</v>
      </c>
      <c r="I167" s="50">
        <v>6043</v>
      </c>
      <c r="J167" s="50">
        <v>5381</v>
      </c>
      <c r="K167" s="50">
        <v>5382</v>
      </c>
      <c r="L167" s="50">
        <v>5881</v>
      </c>
      <c r="M167" s="50">
        <v>5811</v>
      </c>
      <c r="N167" s="50">
        <v>3922.6432052124001</v>
      </c>
      <c r="O167" s="284">
        <v>4117.8471510401223</v>
      </c>
      <c r="P167" s="50">
        <v>4341.5333631093854</v>
      </c>
      <c r="Q167" s="50">
        <v>4529.0540451992783</v>
      </c>
      <c r="R167" s="50">
        <v>4670.9184856262327</v>
      </c>
      <c r="S167" s="50">
        <v>4794.6130600745018</v>
      </c>
      <c r="T167" s="50">
        <v>4769.5667422206434</v>
      </c>
    </row>
    <row r="168" spans="1:21" x14ac:dyDescent="0.25">
      <c r="A168" t="str">
        <f t="shared" si="9"/>
        <v>111 metaal-, machine- en elektrische bouw</v>
      </c>
      <c r="B168" s="10">
        <v>111</v>
      </c>
      <c r="C168" s="3" t="s">
        <v>10</v>
      </c>
      <c r="D168" s="50">
        <v>9729</v>
      </c>
      <c r="E168" s="50">
        <v>9370</v>
      </c>
      <c r="F168" s="50">
        <v>9158</v>
      </c>
      <c r="G168" s="50">
        <v>9109</v>
      </c>
      <c r="H168" s="50">
        <v>9237</v>
      </c>
      <c r="I168" s="50">
        <v>9102</v>
      </c>
      <c r="J168" s="50">
        <v>8644</v>
      </c>
      <c r="K168" s="50">
        <v>8550</v>
      </c>
      <c r="L168" s="50">
        <v>8481</v>
      </c>
      <c r="M168" s="50">
        <v>8163</v>
      </c>
      <c r="N168" s="50">
        <v>5850.0897807220717</v>
      </c>
      <c r="O168" s="284">
        <v>6141.2099639510607</v>
      </c>
      <c r="P168" s="50">
        <v>6474.807580368476</v>
      </c>
      <c r="Q168" s="50">
        <v>6754.469218855098</v>
      </c>
      <c r="R168" s="50">
        <v>6966.0407714466719</v>
      </c>
      <c r="S168" s="50">
        <v>7150.5144357730733</v>
      </c>
      <c r="T168" s="50">
        <v>7113.1612531214178</v>
      </c>
    </row>
    <row r="169" spans="1:21" x14ac:dyDescent="0.25">
      <c r="A169" t="str">
        <f t="shared" si="9"/>
        <v>111 metaal-, machine- en elektrische bouw</v>
      </c>
      <c r="B169" s="10">
        <v>111</v>
      </c>
      <c r="C169" s="3" t="s">
        <v>11</v>
      </c>
      <c r="D169" s="50">
        <v>11157</v>
      </c>
      <c r="E169" s="50">
        <v>10622</v>
      </c>
      <c r="F169" s="50">
        <v>10139</v>
      </c>
      <c r="G169" s="50">
        <v>10061</v>
      </c>
      <c r="H169" s="50">
        <v>10028</v>
      </c>
      <c r="I169" s="50">
        <v>9757</v>
      </c>
      <c r="J169" s="50">
        <v>9333</v>
      </c>
      <c r="K169" s="50">
        <v>9361</v>
      </c>
      <c r="L169" s="50">
        <v>9456</v>
      </c>
      <c r="M169" s="50">
        <v>9288</v>
      </c>
      <c r="N169" s="50">
        <v>9065.6944534477352</v>
      </c>
      <c r="O169" s="284">
        <v>8423.0933077343489</v>
      </c>
      <c r="P169" s="50">
        <v>7839.9186093012868</v>
      </c>
      <c r="Q169" s="50">
        <v>7331.6161899133185</v>
      </c>
      <c r="R169" s="50">
        <v>6876.7877458970288</v>
      </c>
      <c r="S169" s="50">
        <v>6647.5405585860799</v>
      </c>
      <c r="T169" s="50">
        <v>6915.4306048054177</v>
      </c>
    </row>
    <row r="170" spans="1:21" x14ac:dyDescent="0.25">
      <c r="A170" t="str">
        <f t="shared" si="9"/>
        <v>111 metaal-, machine- en elektrische bouw</v>
      </c>
      <c r="B170" s="10">
        <v>111</v>
      </c>
      <c r="C170" s="3" t="s">
        <v>12</v>
      </c>
      <c r="D170" s="50">
        <v>11000</v>
      </c>
      <c r="E170" s="50">
        <v>10668</v>
      </c>
      <c r="F170" s="50">
        <v>10765</v>
      </c>
      <c r="G170" s="50">
        <v>10824</v>
      </c>
      <c r="H170" s="50">
        <v>10887</v>
      </c>
      <c r="I170" s="50">
        <v>10777</v>
      </c>
      <c r="J170" s="50">
        <v>10312</v>
      </c>
      <c r="K170" s="50">
        <v>10003</v>
      </c>
      <c r="L170" s="50">
        <v>10056</v>
      </c>
      <c r="M170" s="50">
        <v>9924</v>
      </c>
      <c r="N170" s="50">
        <v>9582.8549494782037</v>
      </c>
      <c r="O170" s="284">
        <v>9356.5543794155819</v>
      </c>
      <c r="P170" s="50">
        <v>9188.8178912040985</v>
      </c>
      <c r="Q170" s="50">
        <v>9057.9959857481044</v>
      </c>
      <c r="R170" s="50">
        <v>8950.7681307956336</v>
      </c>
      <c r="S170" s="50">
        <v>8736.5341297858231</v>
      </c>
      <c r="T170" s="50">
        <v>8117.2647654593638</v>
      </c>
    </row>
    <row r="171" spans="1:21" x14ac:dyDescent="0.25">
      <c r="A171" t="str">
        <f t="shared" si="9"/>
        <v>111 metaal-, machine- en elektrische bouw</v>
      </c>
      <c r="B171" s="10">
        <v>111</v>
      </c>
      <c r="C171" s="3" t="s">
        <v>13</v>
      </c>
      <c r="D171" s="50">
        <v>12556</v>
      </c>
      <c r="E171" s="50">
        <v>11351</v>
      </c>
      <c r="F171" s="50">
        <v>10805</v>
      </c>
      <c r="G171" s="50">
        <v>10329</v>
      </c>
      <c r="H171" s="50">
        <v>10466</v>
      </c>
      <c r="I171" s="50">
        <v>10512</v>
      </c>
      <c r="J171" s="50">
        <v>10506</v>
      </c>
      <c r="K171" s="50">
        <v>10679</v>
      </c>
      <c r="L171" s="50">
        <v>10842</v>
      </c>
      <c r="M171" s="50">
        <v>10682</v>
      </c>
      <c r="N171" s="50">
        <v>10531.809717626242</v>
      </c>
      <c r="O171" s="284">
        <v>10303.442412126027</v>
      </c>
      <c r="P171" s="50">
        <v>9961.480598394226</v>
      </c>
      <c r="Q171" s="50">
        <v>9733.7050110515011</v>
      </c>
      <c r="R171" s="50">
        <v>9563.6760260568335</v>
      </c>
      <c r="S171" s="50">
        <v>9234.9173862862517</v>
      </c>
      <c r="T171" s="50">
        <v>9016.8334144411401</v>
      </c>
    </row>
    <row r="172" spans="1:21" x14ac:dyDescent="0.25">
      <c r="A172" t="str">
        <f t="shared" si="9"/>
        <v>111 metaal-, machine- en elektrische bouw</v>
      </c>
      <c r="B172" s="10">
        <v>111</v>
      </c>
      <c r="C172" s="3" t="s">
        <v>14</v>
      </c>
      <c r="D172" s="50">
        <v>14587</v>
      </c>
      <c r="E172" s="50">
        <v>13195</v>
      </c>
      <c r="F172" s="50">
        <v>12755</v>
      </c>
      <c r="G172" s="50">
        <v>12386</v>
      </c>
      <c r="H172" s="50">
        <v>12103</v>
      </c>
      <c r="I172" s="50">
        <v>11662</v>
      </c>
      <c r="J172" s="50">
        <v>11010</v>
      </c>
      <c r="K172" s="50">
        <v>10597</v>
      </c>
      <c r="L172" s="50">
        <v>10399</v>
      </c>
      <c r="M172" s="50">
        <v>10350</v>
      </c>
      <c r="N172" s="50">
        <v>10397.804598693203</v>
      </c>
      <c r="O172" s="284">
        <v>10409.856467831258</v>
      </c>
      <c r="P172" s="50">
        <v>10532.66416927908</v>
      </c>
      <c r="Q172" s="50">
        <v>10494.848510818543</v>
      </c>
      <c r="R172" s="50">
        <v>10294.154303742351</v>
      </c>
      <c r="S172" s="50">
        <v>10149.417181323508</v>
      </c>
      <c r="T172" s="50">
        <v>9929.34151377538</v>
      </c>
    </row>
    <row r="173" spans="1:21" x14ac:dyDescent="0.25">
      <c r="A173" t="str">
        <f t="shared" si="9"/>
        <v>111 metaal-, machine- en elektrische bouw</v>
      </c>
      <c r="B173" s="10">
        <v>111</v>
      </c>
      <c r="C173" s="41" t="s">
        <v>15</v>
      </c>
      <c r="D173" s="50">
        <v>13376</v>
      </c>
      <c r="E173" s="50">
        <v>12893</v>
      </c>
      <c r="F173" s="50">
        <v>13147</v>
      </c>
      <c r="G173" s="50">
        <v>13286</v>
      </c>
      <c r="H173" s="50">
        <v>13343</v>
      </c>
      <c r="I173" s="50">
        <v>13010</v>
      </c>
      <c r="J173" s="50">
        <v>12590</v>
      </c>
      <c r="K173" s="50">
        <v>12354</v>
      </c>
      <c r="L173" s="50">
        <v>12119</v>
      </c>
      <c r="M173" s="50">
        <v>11629</v>
      </c>
      <c r="N173" s="50">
        <v>11107.582307322527</v>
      </c>
      <c r="O173" s="284">
        <v>10520.294353324605</v>
      </c>
      <c r="P173" s="50">
        <v>10011.801141693628</v>
      </c>
      <c r="Q173" s="50">
        <v>9690.3907534393584</v>
      </c>
      <c r="R173" s="50">
        <v>9660.1740944299981</v>
      </c>
      <c r="S173" s="50">
        <v>9707.9570072775059</v>
      </c>
      <c r="T173" s="50">
        <v>9718.6489197908631</v>
      </c>
      <c r="U173" s="8"/>
    </row>
    <row r="174" spans="1:21" x14ac:dyDescent="0.25">
      <c r="A174" t="str">
        <f t="shared" si="9"/>
        <v>111 metaal-, machine- en elektrische bouw</v>
      </c>
      <c r="B174" s="10">
        <v>111</v>
      </c>
      <c r="C174" s="41" t="s">
        <v>16</v>
      </c>
      <c r="D174" s="50">
        <v>8552</v>
      </c>
      <c r="E174" s="50">
        <v>7621</v>
      </c>
      <c r="F174" s="50">
        <v>8390</v>
      </c>
      <c r="G174" s="50">
        <v>9121</v>
      </c>
      <c r="H174" s="50">
        <v>10033</v>
      </c>
      <c r="I174" s="50">
        <v>11143</v>
      </c>
      <c r="J174" s="50">
        <v>11668</v>
      </c>
      <c r="K174" s="50">
        <v>11997</v>
      </c>
      <c r="L174" s="50">
        <v>12597</v>
      </c>
      <c r="M174" s="50">
        <v>12499</v>
      </c>
      <c r="N174" s="50">
        <v>11613.970972802075</v>
      </c>
      <c r="O174" s="284">
        <v>11043.560391176428</v>
      </c>
      <c r="P174" s="50">
        <v>10582.7167660306</v>
      </c>
      <c r="Q174" s="50">
        <v>10138.752888522156</v>
      </c>
      <c r="R174" s="50">
        <v>9657.8943881032483</v>
      </c>
      <c r="S174" s="50">
        <v>9208.0658496947217</v>
      </c>
      <c r="T174" s="50">
        <v>8727.3271858620628</v>
      </c>
    </row>
    <row r="175" spans="1:21" x14ac:dyDescent="0.25">
      <c r="A175" t="str">
        <f t="shared" si="9"/>
        <v>111 metaal-, machine- en elektrische bouw</v>
      </c>
      <c r="B175" s="10">
        <v>111</v>
      </c>
      <c r="C175" s="41" t="s">
        <v>17</v>
      </c>
      <c r="D175" s="50">
        <v>1768</v>
      </c>
      <c r="E175" s="50">
        <v>1896</v>
      </c>
      <c r="F175" s="50">
        <v>2017</v>
      </c>
      <c r="G175" s="50">
        <v>2226</v>
      </c>
      <c r="H175" s="50">
        <v>2384</v>
      </c>
      <c r="I175" s="50">
        <v>2654</v>
      </c>
      <c r="J175" s="50">
        <v>2913</v>
      </c>
      <c r="K175" s="50">
        <v>3220</v>
      </c>
      <c r="L175" s="50">
        <v>3366</v>
      </c>
      <c r="M175" s="50">
        <v>3666</v>
      </c>
      <c r="N175" s="50">
        <v>4260.4327655384805</v>
      </c>
      <c r="O175" s="284">
        <v>4577.4863088168404</v>
      </c>
      <c r="P175" s="50">
        <v>4646.1229996509228</v>
      </c>
      <c r="Q175" s="50">
        <v>4589.4059377090962</v>
      </c>
      <c r="R175" s="50">
        <v>4371.5082095611133</v>
      </c>
      <c r="S175" s="50">
        <v>4085.1782950698498</v>
      </c>
      <c r="T175" s="50">
        <v>3919.6463653929413</v>
      </c>
    </row>
    <row r="176" spans="1:21" x14ac:dyDescent="0.25">
      <c r="A176" t="str">
        <f t="shared" si="9"/>
        <v>111 metaal-, machine- en elektrische bouw</v>
      </c>
      <c r="B176" s="10">
        <v>111</v>
      </c>
      <c r="C176" s="41" t="s">
        <v>85</v>
      </c>
      <c r="D176" s="50">
        <v>204</v>
      </c>
      <c r="E176" s="50">
        <v>225</v>
      </c>
      <c r="F176" s="50">
        <v>222</v>
      </c>
      <c r="G176" s="50">
        <v>251</v>
      </c>
      <c r="H176" s="50">
        <v>280</v>
      </c>
      <c r="I176" s="50">
        <v>299</v>
      </c>
      <c r="J176" s="50">
        <v>308</v>
      </c>
      <c r="K176" s="50">
        <v>325</v>
      </c>
      <c r="L176" s="50">
        <v>360</v>
      </c>
      <c r="M176" s="50">
        <v>395</v>
      </c>
      <c r="N176" s="50">
        <v>424.61554102525866</v>
      </c>
      <c r="O176" s="284">
        <v>634.92617210448816</v>
      </c>
      <c r="P176" s="50">
        <v>736.13321242634584</v>
      </c>
      <c r="Q176" s="50">
        <v>805.08637207582967</v>
      </c>
      <c r="R176" s="50">
        <v>944.76469496261745</v>
      </c>
      <c r="S176" s="50">
        <v>1092.9467550982106</v>
      </c>
      <c r="T176" s="50">
        <v>1460.8115187903995</v>
      </c>
    </row>
    <row r="177" spans="1:20" x14ac:dyDescent="0.25">
      <c r="A177" t="str">
        <f t="shared" si="9"/>
        <v>111 metaal-, machine- en elektrische bouw</v>
      </c>
      <c r="B177" s="10">
        <v>111</v>
      </c>
      <c r="C177" s="41" t="s">
        <v>6</v>
      </c>
      <c r="D177" s="50">
        <v>10524</v>
      </c>
      <c r="E177" s="50">
        <v>9742</v>
      </c>
      <c r="F177" s="50">
        <v>10629</v>
      </c>
      <c r="G177" s="50">
        <v>11598</v>
      </c>
      <c r="H177" s="50">
        <v>12697</v>
      </c>
      <c r="I177" s="50">
        <v>14096</v>
      </c>
      <c r="J177" s="50">
        <v>14889</v>
      </c>
      <c r="K177" s="50">
        <v>15542</v>
      </c>
      <c r="L177" s="50">
        <v>16323</v>
      </c>
      <c r="M177" s="50">
        <v>16560</v>
      </c>
      <c r="N177" s="50">
        <v>16299.019279365815</v>
      </c>
      <c r="O177" s="284">
        <v>16255.972872097756</v>
      </c>
      <c r="P177" s="50">
        <v>15964.972978107869</v>
      </c>
      <c r="Q177" s="50">
        <v>15533.245198307082</v>
      </c>
      <c r="R177" s="50">
        <v>14974.167292626978</v>
      </c>
      <c r="S177" s="50">
        <v>14386.190899862782</v>
      </c>
      <c r="T177" s="50">
        <v>14107.785070045404</v>
      </c>
    </row>
    <row r="178" spans="1:20" x14ac:dyDescent="0.25">
      <c r="A178" t="str">
        <f t="shared" si="9"/>
        <v>111 metaal-, machine- en elektrische bouw</v>
      </c>
      <c r="B178" s="10">
        <v>111</v>
      </c>
      <c r="C178" s="41" t="s">
        <v>86</v>
      </c>
      <c r="D178" s="193">
        <v>0.99859465427760274</v>
      </c>
      <c r="E178" s="192"/>
      <c r="F178" s="192"/>
      <c r="G178" s="192"/>
      <c r="H178" s="192"/>
      <c r="I178" s="192"/>
      <c r="J178" s="192"/>
      <c r="K178" s="192"/>
      <c r="L178" s="192"/>
      <c r="M178" s="192"/>
      <c r="N178" s="192"/>
      <c r="O178" s="286"/>
      <c r="P178" s="192"/>
      <c r="Q178" s="192"/>
      <c r="R178" s="192"/>
      <c r="S178" s="192"/>
      <c r="T178" s="192"/>
    </row>
    <row r="179" spans="1:20" x14ac:dyDescent="0.25">
      <c r="A179" t="str">
        <f t="shared" si="9"/>
        <v>111 metaal-, machine- en elektrische bouw</v>
      </c>
      <c r="B179" s="10">
        <v>111</v>
      </c>
      <c r="C179" s="41" t="s">
        <v>87</v>
      </c>
      <c r="D179" s="192"/>
      <c r="E179" s="193">
        <v>2.9887203583600086E-2</v>
      </c>
      <c r="F179" s="193">
        <v>4.4979214924417699E-3</v>
      </c>
      <c r="G179" s="193">
        <v>-5.1796434315676265E-4</v>
      </c>
      <c r="H179" s="193">
        <v>-9.262010049015279E-3</v>
      </c>
      <c r="I179" s="193">
        <v>-1.1539099540597286E-3</v>
      </c>
      <c r="J179" s="193">
        <v>1.3050576629421773E-2</v>
      </c>
      <c r="K179" s="193">
        <v>3.4490146239346542E-4</v>
      </c>
      <c r="L179" s="193">
        <v>-8.2139850783932156E-3</v>
      </c>
      <c r="M179" s="193">
        <v>5.7523913328099141E-3</v>
      </c>
      <c r="N179" s="193">
        <v>3.5282805523536243E-2</v>
      </c>
      <c r="O179" s="285">
        <v>7.1763000759801354E-3</v>
      </c>
      <c r="P179" s="193">
        <v>7.1763000759799134E-3</v>
      </c>
      <c r="Q179" s="193">
        <v>7.1763000759809126E-3</v>
      </c>
      <c r="R179" s="193">
        <v>7.1763000759800799E-3</v>
      </c>
      <c r="S179" s="193">
        <v>7.1763000759798024E-3</v>
      </c>
      <c r="T179" s="193">
        <v>7.1763000759803575E-3</v>
      </c>
    </row>
    <row r="180" spans="1:20" x14ac:dyDescent="0.25">
      <c r="A180" t="str">
        <f t="shared" si="9"/>
        <v>111 metaal-, machine- en elektrische bouw</v>
      </c>
      <c r="B180" s="10">
        <v>111</v>
      </c>
      <c r="C180" s="41" t="s">
        <v>88</v>
      </c>
      <c r="D180" s="194"/>
      <c r="E180" s="50">
        <v>253.71414545949921</v>
      </c>
      <c r="F180" s="50">
        <v>205.90485934133355</v>
      </c>
      <c r="G180" s="50">
        <v>164.68869338264619</v>
      </c>
      <c r="H180" s="50">
        <v>161.39218815153754</v>
      </c>
      <c r="I180" s="50">
        <v>181.46090139292224</v>
      </c>
      <c r="J180" s="50">
        <v>197.72936507046776</v>
      </c>
      <c r="K180" s="50">
        <v>168.07791410046161</v>
      </c>
      <c r="L180" s="50">
        <v>174.66161400833701</v>
      </c>
      <c r="M180" s="50">
        <v>249.47115023079419</v>
      </c>
      <c r="N180" s="50">
        <v>296.3457849634965</v>
      </c>
      <c r="O180" s="284">
        <v>133.56712455474906</v>
      </c>
      <c r="P180" s="50">
        <v>140.21387481521222</v>
      </c>
      <c r="Q180" s="50">
        <v>147.83045439831983</v>
      </c>
      <c r="R180" s="50">
        <v>154.21558732807731</v>
      </c>
      <c r="S180" s="50">
        <v>159.04611215358722</v>
      </c>
      <c r="T180" s="50">
        <v>163.25794783880221</v>
      </c>
    </row>
    <row r="181" spans="1:20" x14ac:dyDescent="0.25">
      <c r="A181" t="str">
        <f t="shared" si="9"/>
        <v>111 metaal-, machine- en elektrische bouw</v>
      </c>
      <c r="B181" s="10">
        <v>111</v>
      </c>
      <c r="C181" s="41" t="s">
        <v>89</v>
      </c>
      <c r="D181" s="194"/>
      <c r="E181" s="50">
        <v>1829.8903123293401</v>
      </c>
      <c r="F181" s="50">
        <v>1568.6800755694298</v>
      </c>
      <c r="G181" s="50">
        <v>1453.2930149606298</v>
      </c>
      <c r="H181" s="50">
        <v>1348.0881511336645</v>
      </c>
      <c r="I181" s="50">
        <v>1450.0957275185269</v>
      </c>
      <c r="J181" s="50">
        <v>1512.0956032759416</v>
      </c>
      <c r="K181" s="50">
        <v>1278.0789567347331</v>
      </c>
      <c r="L181" s="50">
        <v>1232.2525463684531</v>
      </c>
      <c r="M181" s="50">
        <v>1428.6389027796131</v>
      </c>
      <c r="N181" s="50">
        <v>1583.2354256146202</v>
      </c>
      <c r="O181" s="284">
        <v>958.49157075313565</v>
      </c>
      <c r="P181" s="50">
        <v>1006.1893415840386</v>
      </c>
      <c r="Q181" s="50">
        <v>1060.8467084526867</v>
      </c>
      <c r="R181" s="50">
        <v>1106.6670861220584</v>
      </c>
      <c r="S181" s="50">
        <v>1141.3314344263233</v>
      </c>
      <c r="T181" s="50">
        <v>1171.5560051441062</v>
      </c>
    </row>
    <row r="182" spans="1:20" x14ac:dyDescent="0.25">
      <c r="A182" t="str">
        <f t="shared" si="9"/>
        <v>111 metaal-, machine- en elektrische bouw</v>
      </c>
      <c r="B182" s="10">
        <v>111</v>
      </c>
      <c r="C182" s="41" t="s">
        <v>90</v>
      </c>
      <c r="D182" s="194"/>
      <c r="E182" s="50">
        <v>1970.1278559547632</v>
      </c>
      <c r="F182" s="50">
        <v>1659.532585125934</v>
      </c>
      <c r="G182" s="50">
        <v>1576.0495137377918</v>
      </c>
      <c r="H182" s="50">
        <v>1487.9673276563312</v>
      </c>
      <c r="I182" s="50">
        <v>1583.7708193543062</v>
      </c>
      <c r="J182" s="50">
        <v>1689.9130322452927</v>
      </c>
      <c r="K182" s="50">
        <v>1495.0510991109106</v>
      </c>
      <c r="L182" s="50">
        <v>1405.6145438382227</v>
      </c>
      <c r="M182" s="50">
        <v>1512.7198262138193</v>
      </c>
      <c r="N182" s="50">
        <v>1697.0562924848848</v>
      </c>
      <c r="O182" s="284">
        <v>1051.7855766340922</v>
      </c>
      <c r="P182" s="50">
        <v>1104.1259716133848</v>
      </c>
      <c r="Q182" s="50">
        <v>1164.103369311387</v>
      </c>
      <c r="R182" s="50">
        <v>1214.383636576234</v>
      </c>
      <c r="S182" s="50">
        <v>1252.4220113333511</v>
      </c>
      <c r="T182" s="50">
        <v>1285.5884663246491</v>
      </c>
    </row>
    <row r="183" spans="1:20" x14ac:dyDescent="0.25">
      <c r="A183" t="str">
        <f t="shared" si="9"/>
        <v>111 metaal-, machine- en elektrische bouw</v>
      </c>
      <c r="B183" s="10">
        <v>111</v>
      </c>
      <c r="C183" s="41" t="s">
        <v>91</v>
      </c>
      <c r="D183" s="194"/>
      <c r="E183" s="50">
        <v>1869.7295563957359</v>
      </c>
      <c r="F183" s="50">
        <v>1510.3874080939265</v>
      </c>
      <c r="G183" s="50">
        <v>1390.8515150101664</v>
      </c>
      <c r="H183" s="50">
        <v>1292.1777581375063</v>
      </c>
      <c r="I183" s="50">
        <v>1369.2474531177756</v>
      </c>
      <c r="J183" s="50">
        <v>1470.8376311265545</v>
      </c>
      <c r="K183" s="50">
        <v>1288.3388736378511</v>
      </c>
      <c r="L183" s="50">
        <v>1212.0842913916983</v>
      </c>
      <c r="M183" s="50">
        <v>1356.4511701183887</v>
      </c>
      <c r="N183" s="50">
        <v>1606.630270850716</v>
      </c>
      <c r="O183" s="284">
        <v>1313.3710576056401</v>
      </c>
      <c r="P183" s="50">
        <v>1220.2757353776517</v>
      </c>
      <c r="Q183" s="50">
        <v>1135.7896792478289</v>
      </c>
      <c r="R183" s="50">
        <v>1062.1505675875796</v>
      </c>
      <c r="S183" s="50">
        <v>996.25837172610977</v>
      </c>
      <c r="T183" s="50">
        <v>963.04672727926209</v>
      </c>
    </row>
    <row r="184" spans="1:20" x14ac:dyDescent="0.25">
      <c r="A184" t="str">
        <f t="shared" si="9"/>
        <v>111 metaal-, machine- en elektrische bouw</v>
      </c>
      <c r="B184" s="10">
        <v>111</v>
      </c>
      <c r="C184" s="41" t="s">
        <v>92</v>
      </c>
      <c r="D184" s="194"/>
      <c r="E184" s="50">
        <v>1518.4159527882398</v>
      </c>
      <c r="F184" s="50">
        <v>1201.7345372283362</v>
      </c>
      <c r="G184" s="50">
        <v>1158.6654337925902</v>
      </c>
      <c r="H184" s="50">
        <v>1070.3702091841994</v>
      </c>
      <c r="I184" s="50">
        <v>1164.8730767341858</v>
      </c>
      <c r="J184" s="50">
        <v>1306.185191605626</v>
      </c>
      <c r="K184" s="50">
        <v>1118.8057173581474</v>
      </c>
      <c r="L184" s="50">
        <v>999.6660621541505</v>
      </c>
      <c r="M184" s="50">
        <v>1145.4085844822851</v>
      </c>
      <c r="N184" s="50">
        <v>1423.4332186946986</v>
      </c>
      <c r="O184" s="284">
        <v>1105.1610539642866</v>
      </c>
      <c r="P184" s="50">
        <v>1079.0625084012272</v>
      </c>
      <c r="Q184" s="50">
        <v>1059.7179774574424</v>
      </c>
      <c r="R184" s="50">
        <v>1044.6306912908801</v>
      </c>
      <c r="S184" s="50">
        <v>1032.2644340722964</v>
      </c>
      <c r="T184" s="50">
        <v>1007.5574886370184</v>
      </c>
    </row>
    <row r="185" spans="1:20" x14ac:dyDescent="0.25">
      <c r="A185" t="str">
        <f t="shared" si="9"/>
        <v>111 metaal-, machine- en elektrische bouw</v>
      </c>
      <c r="B185" s="10">
        <v>111</v>
      </c>
      <c r="C185" s="41" t="s">
        <v>93</v>
      </c>
      <c r="D185" s="194"/>
      <c r="E185" s="50">
        <v>1464.0791712133698</v>
      </c>
      <c r="F185" s="50">
        <v>1035.3776728446001</v>
      </c>
      <c r="G185" s="50">
        <v>931.37781879927866</v>
      </c>
      <c r="H185" s="50">
        <v>800.02995138384949</v>
      </c>
      <c r="I185" s="50">
        <v>895.50062558735397</v>
      </c>
      <c r="J185" s="50">
        <v>1048.7540789386385</v>
      </c>
      <c r="K185" s="50">
        <v>914.66965170750416</v>
      </c>
      <c r="L185" s="50">
        <v>838.33096707720188</v>
      </c>
      <c r="M185" s="50">
        <v>1002.5503699011888</v>
      </c>
      <c r="N185" s="50">
        <v>1303.1991925650564</v>
      </c>
      <c r="O185" s="284">
        <v>988.86367850751992</v>
      </c>
      <c r="P185" s="50">
        <v>967.42157692930084</v>
      </c>
      <c r="Q185" s="50">
        <v>935.31374113448146</v>
      </c>
      <c r="R185" s="50">
        <v>913.92719777555033</v>
      </c>
      <c r="S185" s="50">
        <v>897.96265872075151</v>
      </c>
      <c r="T185" s="50">
        <v>867.0945091262405</v>
      </c>
    </row>
    <row r="186" spans="1:20" x14ac:dyDescent="0.25">
      <c r="A186" t="str">
        <f t="shared" si="9"/>
        <v>111 metaal-, machine- en elektrische bouw</v>
      </c>
      <c r="B186" s="10">
        <v>111</v>
      </c>
      <c r="C186" s="41" t="s">
        <v>94</v>
      </c>
      <c r="D186" s="194"/>
      <c r="E186" s="50">
        <v>1465.036680115988</v>
      </c>
      <c r="F186" s="50">
        <v>990.22040979081316</v>
      </c>
      <c r="G186" s="50">
        <v>893.22293144407763</v>
      </c>
      <c r="H186" s="50">
        <v>759.07839248749872</v>
      </c>
      <c r="I186" s="50">
        <v>839.8670185007727</v>
      </c>
      <c r="J186" s="50">
        <v>974.91729906767023</v>
      </c>
      <c r="K186" s="50">
        <v>780.52206355002102</v>
      </c>
      <c r="L186" s="50">
        <v>660.54510398119567</v>
      </c>
      <c r="M186" s="50">
        <v>793.43947525116801</v>
      </c>
      <c r="N186" s="50">
        <v>1095.3405820321664</v>
      </c>
      <c r="O186" s="284">
        <v>808.1537914949638</v>
      </c>
      <c r="P186" s="50">
        <v>809.09050497578073</v>
      </c>
      <c r="Q186" s="50">
        <v>818.63554966362005</v>
      </c>
      <c r="R186" s="50">
        <v>815.69638423953688</v>
      </c>
      <c r="S186" s="50">
        <v>800.09772753847574</v>
      </c>
      <c r="T186" s="50">
        <v>788.84825144546471</v>
      </c>
    </row>
    <row r="187" spans="1:20" x14ac:dyDescent="0.25">
      <c r="A187" t="str">
        <f t="shared" si="9"/>
        <v>111 metaal-, machine- en elektrische bouw</v>
      </c>
      <c r="B187" s="10">
        <v>111</v>
      </c>
      <c r="C187" s="41" t="s">
        <v>95</v>
      </c>
      <c r="D187" s="192"/>
      <c r="E187" s="50">
        <v>1143.5393307773484</v>
      </c>
      <c r="F187" s="50">
        <v>774.90274076188007</v>
      </c>
      <c r="G187" s="50">
        <v>724.2249484847656</v>
      </c>
      <c r="H187" s="50">
        <v>615.70860963190557</v>
      </c>
      <c r="I187" s="50">
        <v>726.53652094276458</v>
      </c>
      <c r="J187" s="50">
        <v>893.20478755859403</v>
      </c>
      <c r="K187" s="50">
        <v>704.40513268805887</v>
      </c>
      <c r="L187" s="50">
        <v>585.46454897363446</v>
      </c>
      <c r="M187" s="50">
        <v>743.58625322222872</v>
      </c>
      <c r="N187" s="50">
        <v>1056.9304787042681</v>
      </c>
      <c r="O187" s="284">
        <v>697.34481713491311</v>
      </c>
      <c r="P187" s="50">
        <v>660.47430836395768</v>
      </c>
      <c r="Q187" s="50">
        <v>628.55061013079012</v>
      </c>
      <c r="R187" s="50">
        <v>608.37215344946799</v>
      </c>
      <c r="S187" s="50">
        <v>606.47512221725742</v>
      </c>
      <c r="T187" s="50">
        <v>609.47497994506489</v>
      </c>
    </row>
    <row r="188" spans="1:20" x14ac:dyDescent="0.25">
      <c r="A188" t="str">
        <f t="shared" si="9"/>
        <v>111 metaal-, machine- en elektrische bouw</v>
      </c>
      <c r="B188" s="10">
        <v>111</v>
      </c>
      <c r="C188" s="41" t="s">
        <v>96</v>
      </c>
      <c r="D188" s="192"/>
      <c r="E188" s="50">
        <v>1127.0889841455112</v>
      </c>
      <c r="F188" s="50">
        <v>810.89849963194263</v>
      </c>
      <c r="G188" s="50">
        <v>850.63924925410311</v>
      </c>
      <c r="H188" s="50">
        <v>844.99890744185552</v>
      </c>
      <c r="I188" s="50">
        <v>1010.8381021156576</v>
      </c>
      <c r="J188" s="50">
        <v>1280.9526733254368</v>
      </c>
      <c r="K188" s="50">
        <v>1193.0546596133049</v>
      </c>
      <c r="L188" s="50">
        <v>1124.0139945792341</v>
      </c>
      <c r="M188" s="50">
        <v>1356.1631916484762</v>
      </c>
      <c r="N188" s="50">
        <v>1714.7133906719048</v>
      </c>
      <c r="O188" s="284">
        <v>1266.8698490992633</v>
      </c>
      <c r="P188" s="50">
        <v>1204.6485839384477</v>
      </c>
      <c r="Q188" s="50">
        <v>1154.3790512166977</v>
      </c>
      <c r="R188" s="50">
        <v>1105.9507873763716</v>
      </c>
      <c r="S188" s="50">
        <v>1053.4980012199021</v>
      </c>
      <c r="T188" s="50">
        <v>1004.4300111320467</v>
      </c>
    </row>
    <row r="189" spans="1:20" x14ac:dyDescent="0.25">
      <c r="A189" t="str">
        <f t="shared" si="9"/>
        <v>111 metaal-, machine- en elektrische bouw</v>
      </c>
      <c r="B189" s="10">
        <v>111</v>
      </c>
      <c r="C189" s="41" t="s">
        <v>97</v>
      </c>
      <c r="D189" s="192"/>
      <c r="E189" s="50">
        <v>548.98803723097922</v>
      </c>
      <c r="F189" s="50">
        <v>540.59569863815966</v>
      </c>
      <c r="G189" s="50">
        <v>564.97869885671173</v>
      </c>
      <c r="H189" s="50">
        <v>604.05711452402431</v>
      </c>
      <c r="I189" s="50">
        <v>666.26239752002812</v>
      </c>
      <c r="J189" s="50">
        <v>779.41867510151735</v>
      </c>
      <c r="K189" s="50">
        <v>818.46937825002158</v>
      </c>
      <c r="L189" s="50">
        <v>877.16795072317404</v>
      </c>
      <c r="M189" s="50">
        <v>963.95098515358916</v>
      </c>
      <c r="N189" s="50">
        <v>1158.1231186172188</v>
      </c>
      <c r="O189" s="284">
        <v>1226.1640199070373</v>
      </c>
      <c r="P189" s="50">
        <v>1317.4128832376673</v>
      </c>
      <c r="Q189" s="50">
        <v>1337.1667076441929</v>
      </c>
      <c r="R189" s="50">
        <v>1320.8433845230186</v>
      </c>
      <c r="S189" s="50">
        <v>1258.1318317353107</v>
      </c>
      <c r="T189" s="50">
        <v>1175.7253114841076</v>
      </c>
    </row>
    <row r="190" spans="1:20" x14ac:dyDescent="0.25">
      <c r="A190" t="str">
        <f t="shared" si="9"/>
        <v>111 metaal-, machine- en elektrische bouw</v>
      </c>
      <c r="B190" s="10">
        <v>111</v>
      </c>
      <c r="C190" s="41" t="s">
        <v>98</v>
      </c>
      <c r="D190" s="192"/>
      <c r="E190" s="50">
        <v>63.997049647220869</v>
      </c>
      <c r="F190" s="50">
        <v>64.872392758041812</v>
      </c>
      <c r="G190" s="50">
        <v>62.89390086576504</v>
      </c>
      <c r="H190" s="50">
        <v>68.915015326509803</v>
      </c>
      <c r="I190" s="50">
        <v>79.147575960542724</v>
      </c>
      <c r="J190" s="50">
        <v>88.765445817754795</v>
      </c>
      <c r="K190" s="50">
        <v>87.52396747286457</v>
      </c>
      <c r="L190" s="50">
        <v>89.573197681650129</v>
      </c>
      <c r="M190" s="50">
        <v>104.24743755539943</v>
      </c>
      <c r="N190" s="50">
        <v>126.04711870084461</v>
      </c>
      <c r="O190" s="284">
        <v>123.56317516491514</v>
      </c>
      <c r="P190" s="50">
        <v>184.76359492425874</v>
      </c>
      <c r="Q190" s="50">
        <v>214.2148562252876</v>
      </c>
      <c r="R190" s="50">
        <v>234.28023424553402</v>
      </c>
      <c r="S190" s="50">
        <v>274.92664355012175</v>
      </c>
      <c r="T190" s="50">
        <v>318.04764145006283</v>
      </c>
    </row>
    <row r="191" spans="1:20" x14ac:dyDescent="0.25">
      <c r="A191" t="str">
        <f t="shared" si="9"/>
        <v>111 metaal-, machine- en elektrische bouw</v>
      </c>
      <c r="B191" s="10">
        <v>111</v>
      </c>
      <c r="C191" s="41" t="s">
        <v>26</v>
      </c>
      <c r="D191" s="194"/>
      <c r="E191" s="50">
        <v>1740.0740710237112</v>
      </c>
      <c r="F191" s="50">
        <v>1416.3665910281441</v>
      </c>
      <c r="G191" s="50">
        <v>1478.5118489765798</v>
      </c>
      <c r="H191" s="50">
        <v>1517.9710372923896</v>
      </c>
      <c r="I191" s="50">
        <v>1756.2480755962285</v>
      </c>
      <c r="J191" s="50">
        <v>2149.1367942447091</v>
      </c>
      <c r="K191" s="50">
        <v>2099.0480053361912</v>
      </c>
      <c r="L191" s="50">
        <v>2090.7551429840582</v>
      </c>
      <c r="M191" s="50">
        <v>2424.3616143574645</v>
      </c>
      <c r="N191" s="50">
        <v>2998.8836279899683</v>
      </c>
      <c r="O191" s="284">
        <v>2616.5970441712161</v>
      </c>
      <c r="P191" s="50">
        <v>2706.8250621003735</v>
      </c>
      <c r="Q191" s="50">
        <v>2705.7606150861784</v>
      </c>
      <c r="R191" s="50">
        <v>2661.0744061449241</v>
      </c>
      <c r="S191" s="50">
        <v>2586.5564765053346</v>
      </c>
      <c r="T191" s="50">
        <v>2498.2029640662167</v>
      </c>
    </row>
    <row r="192" spans="1:20" x14ac:dyDescent="0.25">
      <c r="A192" t="str">
        <f t="shared" si="9"/>
        <v>111 metaal-, machine- en elektrische bouw</v>
      </c>
      <c r="B192" s="10">
        <v>111</v>
      </c>
      <c r="C192" s="41" t="s">
        <v>19</v>
      </c>
      <c r="D192" s="194"/>
      <c r="E192" s="50">
        <v>13254.607076057999</v>
      </c>
      <c r="F192" s="50">
        <v>10363.106879784396</v>
      </c>
      <c r="G192" s="50">
        <v>9770.8857185885263</v>
      </c>
      <c r="H192" s="50">
        <v>9052.7836250588825</v>
      </c>
      <c r="I192" s="50">
        <v>9967.6002187448357</v>
      </c>
      <c r="J192" s="50">
        <v>11242.773783133494</v>
      </c>
      <c r="K192" s="50">
        <v>9846.9974142238789</v>
      </c>
      <c r="L192" s="50">
        <v>9199.3748207769531</v>
      </c>
      <c r="M192" s="50">
        <v>10656.62734655695</v>
      </c>
      <c r="N192" s="50">
        <v>13061.054873899875</v>
      </c>
      <c r="O192" s="284">
        <v>9673.3357148205141</v>
      </c>
      <c r="P192" s="50">
        <v>9693.6788841609286</v>
      </c>
      <c r="Q192" s="50">
        <v>9656.5487048827345</v>
      </c>
      <c r="R192" s="50">
        <v>9581.1177105143106</v>
      </c>
      <c r="S192" s="50">
        <v>9472.4143486934863</v>
      </c>
      <c r="T192" s="50">
        <v>9354.6273398068242</v>
      </c>
    </row>
    <row r="193" spans="1:20" x14ac:dyDescent="0.25">
      <c r="A193" t="str">
        <f t="shared" si="9"/>
        <v>111 metaal-, machine- en elektrische bouw</v>
      </c>
      <c r="B193" s="10">
        <v>111</v>
      </c>
      <c r="C193" s="41" t="s">
        <v>20</v>
      </c>
      <c r="D193" s="194"/>
      <c r="E193" s="193">
        <v>0.13128069817828353</v>
      </c>
      <c r="F193" s="193">
        <v>0.13667393451196477</v>
      </c>
      <c r="G193" s="193">
        <v>0.15131809864112927</v>
      </c>
      <c r="H193" s="193">
        <v>0.16768003082394628</v>
      </c>
      <c r="I193" s="193">
        <v>0.17619567770118524</v>
      </c>
      <c r="J193" s="193">
        <v>0.19115716776840805</v>
      </c>
      <c r="K193" s="193">
        <v>0.21316630004433021</v>
      </c>
      <c r="L193" s="193">
        <v>0.22727143786576129</v>
      </c>
      <c r="M193" s="193">
        <v>0.2274980193560725</v>
      </c>
      <c r="N193" s="193">
        <v>0.22960500946846857</v>
      </c>
      <c r="O193" s="285">
        <v>0.2704958373523963</v>
      </c>
      <c r="P193" s="193">
        <v>0.27923609750713058</v>
      </c>
      <c r="Q193" s="193">
        <v>0.28019955139024344</v>
      </c>
      <c r="R193" s="193">
        <v>0.27774154191057093</v>
      </c>
      <c r="S193" s="193">
        <v>0.27306200735001568</v>
      </c>
      <c r="T193" s="193">
        <v>0.26705531640320856</v>
      </c>
    </row>
    <row r="194" spans="1:20" x14ac:dyDescent="0.25">
      <c r="A194" t="str">
        <f t="shared" si="9"/>
        <v>111 metaal-, machine- en elektrische bouw</v>
      </c>
      <c r="B194" s="10">
        <v>111</v>
      </c>
      <c r="C194" s="41" t="s">
        <v>29</v>
      </c>
      <c r="D194" s="194"/>
      <c r="E194" s="50">
        <v>7728.6070760579987</v>
      </c>
      <c r="F194" s="50">
        <v>9481.1068797843964</v>
      </c>
      <c r="G194" s="50">
        <v>9739.8857185885263</v>
      </c>
      <c r="H194" s="50">
        <v>9052.7836250588825</v>
      </c>
      <c r="I194" s="50">
        <v>9967.6002187448357</v>
      </c>
      <c r="J194" s="50">
        <v>8893.7737831334944</v>
      </c>
      <c r="K194" s="50">
        <v>9672.9974142238789</v>
      </c>
      <c r="L194" s="50">
        <v>9199.3748207769531</v>
      </c>
      <c r="M194" s="50">
        <v>9570.6273465569502</v>
      </c>
      <c r="N194" s="50">
        <v>7085.0184495037229</v>
      </c>
      <c r="O194" s="284">
        <v>8459.0604956079369</v>
      </c>
      <c r="P194" s="50">
        <v>8498.5381481293061</v>
      </c>
      <c r="Q194" s="50">
        <v>8480.2409318815917</v>
      </c>
      <c r="R194" s="50">
        <v>8423.3461317318252</v>
      </c>
      <c r="S194" s="50">
        <v>8332.886871784367</v>
      </c>
      <c r="T194" s="50">
        <v>8233.0564752011069</v>
      </c>
    </row>
    <row r="195" spans="1:20" x14ac:dyDescent="0.25">
      <c r="A195" t="str">
        <f t="shared" ref="A195:A258" si="10">VLOOKUP(B195,$AN$3:$AO$60,2)</f>
        <v>112 garagebedrijf</v>
      </c>
      <c r="B195" s="10">
        <v>112</v>
      </c>
      <c r="C195" s="41" t="s">
        <v>25</v>
      </c>
      <c r="D195" s="50">
        <v>15732</v>
      </c>
      <c r="E195" s="50">
        <v>15607</v>
      </c>
      <c r="F195" s="50">
        <v>15513</v>
      </c>
      <c r="G195" s="50">
        <v>15697</v>
      </c>
      <c r="H195" s="50">
        <v>15942</v>
      </c>
      <c r="I195" s="50">
        <v>16091</v>
      </c>
      <c r="J195" s="50">
        <v>15971</v>
      </c>
      <c r="K195" s="50">
        <v>15514</v>
      </c>
      <c r="L195" s="50">
        <v>15207</v>
      </c>
      <c r="M195" s="50">
        <v>15414</v>
      </c>
      <c r="N195" s="50">
        <v>15979.930926319097</v>
      </c>
      <c r="O195" s="284">
        <v>16004.836180940652</v>
      </c>
      <c r="P195" s="50">
        <v>16029.780251231106</v>
      </c>
      <c r="Q195" s="50">
        <v>16054.763197685965</v>
      </c>
      <c r="R195" s="50">
        <v>16079.785080895026</v>
      </c>
      <c r="S195" s="50">
        <v>16104.845961542509</v>
      </c>
      <c r="T195" s="50">
        <v>16129.945900407243</v>
      </c>
    </row>
    <row r="196" spans="1:20" x14ac:dyDescent="0.25">
      <c r="A196" t="str">
        <f t="shared" si="10"/>
        <v>112 garagebedrijf</v>
      </c>
      <c r="B196" s="10">
        <v>112</v>
      </c>
      <c r="C196" s="41" t="s">
        <v>83</v>
      </c>
      <c r="D196" s="192"/>
      <c r="E196" s="50">
        <v>-125</v>
      </c>
      <c r="F196" s="50">
        <v>-94</v>
      </c>
      <c r="G196" s="50">
        <v>184</v>
      </c>
      <c r="H196" s="50">
        <v>245</v>
      </c>
      <c r="I196" s="50">
        <v>149</v>
      </c>
      <c r="J196" s="50">
        <v>-120</v>
      </c>
      <c r="K196" s="50">
        <v>-457</v>
      </c>
      <c r="L196" s="50">
        <v>-307</v>
      </c>
      <c r="M196" s="50">
        <v>207</v>
      </c>
      <c r="N196" s="50">
        <v>565.93092631909713</v>
      </c>
      <c r="O196" s="284">
        <v>24.905254621555287</v>
      </c>
      <c r="P196" s="50">
        <v>24.944070290453965</v>
      </c>
      <c r="Q196" s="50">
        <v>24.982946454858393</v>
      </c>
      <c r="R196" s="50">
        <v>25.021883209061343</v>
      </c>
      <c r="S196" s="50">
        <v>25.060880647482918</v>
      </c>
      <c r="T196" s="50">
        <v>25.099938864734213</v>
      </c>
    </row>
    <row r="197" spans="1:20" x14ac:dyDescent="0.25">
      <c r="A197" t="str">
        <f t="shared" si="10"/>
        <v>112 garagebedrijf</v>
      </c>
      <c r="B197" s="10">
        <v>112</v>
      </c>
      <c r="C197" s="41" t="s">
        <v>84</v>
      </c>
      <c r="D197" s="192"/>
      <c r="E197" s="193">
        <v>0.99205441139079586</v>
      </c>
      <c r="F197" s="193">
        <v>0.99397706157493437</v>
      </c>
      <c r="G197" s="193">
        <v>1.0118610197898537</v>
      </c>
      <c r="H197" s="193">
        <v>1.0156080779766834</v>
      </c>
      <c r="I197" s="193">
        <v>1.0093463806297829</v>
      </c>
      <c r="J197" s="193">
        <v>0.99254241501460438</v>
      </c>
      <c r="K197" s="193">
        <v>0.97138563646609477</v>
      </c>
      <c r="L197" s="193">
        <v>0.98021142194147226</v>
      </c>
      <c r="M197" s="193">
        <v>1.0136121522982837</v>
      </c>
      <c r="N197" s="193">
        <v>1.0367153838276306</v>
      </c>
      <c r="O197" s="285">
        <v>1.0015585333088353</v>
      </c>
      <c r="P197" s="193">
        <v>1.0015585333088357</v>
      </c>
      <c r="Q197" s="193">
        <v>1.0015585333088355</v>
      </c>
      <c r="R197" s="193">
        <v>1.0015585333088355</v>
      </c>
      <c r="S197" s="193">
        <v>1.001558533308835</v>
      </c>
      <c r="T197" s="193">
        <v>1.0015585333088359</v>
      </c>
    </row>
    <row r="198" spans="1:20" x14ac:dyDescent="0.25">
      <c r="A198" t="str">
        <f t="shared" si="10"/>
        <v>112 garagebedrijf</v>
      </c>
      <c r="B198" s="10">
        <v>112</v>
      </c>
      <c r="C198" s="41" t="s">
        <v>8</v>
      </c>
      <c r="D198" s="50">
        <v>308</v>
      </c>
      <c r="E198" s="50">
        <v>272</v>
      </c>
      <c r="F198" s="50">
        <v>237</v>
      </c>
      <c r="G198" s="50">
        <v>224</v>
      </c>
      <c r="H198" s="50">
        <v>249</v>
      </c>
      <c r="I198" s="50">
        <v>277</v>
      </c>
      <c r="J198" s="50">
        <v>298</v>
      </c>
      <c r="K198" s="50">
        <v>276</v>
      </c>
      <c r="L198" s="50">
        <v>328</v>
      </c>
      <c r="M198" s="50">
        <v>417</v>
      </c>
      <c r="N198" s="50">
        <v>327.27559180904018</v>
      </c>
      <c r="O198" s="284">
        <v>325.61428324849584</v>
      </c>
      <c r="P198" s="50">
        <v>326.56813194390497</v>
      </c>
      <c r="Q198" s="50">
        <v>327.71656410214109</v>
      </c>
      <c r="R198" s="50">
        <v>328.81098804353081</v>
      </c>
      <c r="S198" s="50">
        <v>330.14735885073605</v>
      </c>
      <c r="T198" s="50">
        <v>328.68835199173964</v>
      </c>
    </row>
    <row r="199" spans="1:20" x14ac:dyDescent="0.25">
      <c r="A199" t="str">
        <f t="shared" si="10"/>
        <v>112 garagebedrijf</v>
      </c>
      <c r="B199" s="10">
        <v>112</v>
      </c>
      <c r="C199" s="41" t="s">
        <v>9</v>
      </c>
      <c r="D199" s="50">
        <v>2087</v>
      </c>
      <c r="E199" s="50">
        <v>1996</v>
      </c>
      <c r="F199" s="50">
        <v>1865</v>
      </c>
      <c r="G199" s="50">
        <v>1893</v>
      </c>
      <c r="H199" s="50">
        <v>1934</v>
      </c>
      <c r="I199" s="50">
        <v>1965</v>
      </c>
      <c r="J199" s="50">
        <v>1981</v>
      </c>
      <c r="K199" s="50">
        <v>1892</v>
      </c>
      <c r="L199" s="50">
        <v>1854</v>
      </c>
      <c r="M199" s="50">
        <v>1940</v>
      </c>
      <c r="N199" s="50">
        <v>2200.7752634227454</v>
      </c>
      <c r="O199" s="284">
        <v>2189.6037404724739</v>
      </c>
      <c r="P199" s="50">
        <v>2196.0179267620806</v>
      </c>
      <c r="Q199" s="50">
        <v>2203.7405958178283</v>
      </c>
      <c r="R199" s="50">
        <v>2211.1000848790031</v>
      </c>
      <c r="S199" s="50">
        <v>2220.0865534359791</v>
      </c>
      <c r="T199" s="50">
        <v>2210.275414796844</v>
      </c>
    </row>
    <row r="200" spans="1:20" x14ac:dyDescent="0.25">
      <c r="A200" t="str">
        <f t="shared" si="10"/>
        <v>112 garagebedrijf</v>
      </c>
      <c r="B200" s="10">
        <v>112</v>
      </c>
      <c r="C200" s="41" t="s">
        <v>10</v>
      </c>
      <c r="D200" s="50">
        <v>2323</v>
      </c>
      <c r="E200" s="50">
        <v>2363</v>
      </c>
      <c r="F200" s="50">
        <v>2477</v>
      </c>
      <c r="G200" s="50">
        <v>2477</v>
      </c>
      <c r="H200" s="50">
        <v>2441</v>
      </c>
      <c r="I200" s="50">
        <v>2376</v>
      </c>
      <c r="J200" s="50">
        <v>2282</v>
      </c>
      <c r="K200" s="50">
        <v>2125</v>
      </c>
      <c r="L200" s="50">
        <v>2024</v>
      </c>
      <c r="M200" s="50">
        <v>2084</v>
      </c>
      <c r="N200" s="50">
        <v>2605.0502061806205</v>
      </c>
      <c r="O200" s="284">
        <v>2591.8265123993233</v>
      </c>
      <c r="P200" s="50">
        <v>2599.4189629297939</v>
      </c>
      <c r="Q200" s="50">
        <v>2608.5602600673542</v>
      </c>
      <c r="R200" s="50">
        <v>2617.2716622785829</v>
      </c>
      <c r="S200" s="50">
        <v>2627.9089145942862</v>
      </c>
      <c r="T200" s="50">
        <v>2616.2955031026486</v>
      </c>
    </row>
    <row r="201" spans="1:20" x14ac:dyDescent="0.25">
      <c r="A201" t="str">
        <f t="shared" si="10"/>
        <v>112 garagebedrijf</v>
      </c>
      <c r="B201" s="10">
        <v>112</v>
      </c>
      <c r="C201" s="3" t="s">
        <v>11</v>
      </c>
      <c r="D201" s="50">
        <v>2095</v>
      </c>
      <c r="E201" s="50">
        <v>2055</v>
      </c>
      <c r="F201" s="50">
        <v>1995</v>
      </c>
      <c r="G201" s="50">
        <v>2076</v>
      </c>
      <c r="H201" s="50">
        <v>2138</v>
      </c>
      <c r="I201" s="50">
        <v>2118</v>
      </c>
      <c r="J201" s="50">
        <v>2086</v>
      </c>
      <c r="K201" s="50">
        <v>2080</v>
      </c>
      <c r="L201" s="50">
        <v>2011</v>
      </c>
      <c r="M201" s="50">
        <v>1939</v>
      </c>
      <c r="N201" s="50">
        <v>1901.2423822806768</v>
      </c>
      <c r="O201" s="284">
        <v>1990.2220856862828</v>
      </c>
      <c r="P201" s="50">
        <v>2045.001117909246</v>
      </c>
      <c r="Q201" s="50">
        <v>2118.3995481708866</v>
      </c>
      <c r="R201" s="50">
        <v>2200.7238069550299</v>
      </c>
      <c r="S201" s="50">
        <v>2327.4826885391863</v>
      </c>
      <c r="T201" s="50">
        <v>2331.7559404154981</v>
      </c>
    </row>
    <row r="202" spans="1:20" x14ac:dyDescent="0.25">
      <c r="A202" t="str">
        <f t="shared" si="10"/>
        <v>112 garagebedrijf</v>
      </c>
      <c r="B202" s="10">
        <v>112</v>
      </c>
      <c r="C202" s="3" t="s">
        <v>12</v>
      </c>
      <c r="D202" s="50">
        <v>1693</v>
      </c>
      <c r="E202" s="50">
        <v>1729</v>
      </c>
      <c r="F202" s="50">
        <v>1791</v>
      </c>
      <c r="G202" s="50">
        <v>1877</v>
      </c>
      <c r="H202" s="50">
        <v>1938</v>
      </c>
      <c r="I202" s="50">
        <v>1969</v>
      </c>
      <c r="J202" s="50">
        <v>1979</v>
      </c>
      <c r="K202" s="50">
        <v>1862</v>
      </c>
      <c r="L202" s="50">
        <v>1776</v>
      </c>
      <c r="M202" s="50">
        <v>1805</v>
      </c>
      <c r="N202" s="50">
        <v>1757.401605031444</v>
      </c>
      <c r="O202" s="284">
        <v>1723.4626571981203</v>
      </c>
      <c r="P202" s="50">
        <v>1764.1860316959833</v>
      </c>
      <c r="Q202" s="50">
        <v>1769.3593871481055</v>
      </c>
      <c r="R202" s="50">
        <v>1739.4071099464331</v>
      </c>
      <c r="S202" s="50">
        <v>1705.5361100930909</v>
      </c>
      <c r="T202" s="50">
        <v>1785.356599388932</v>
      </c>
    </row>
    <row r="203" spans="1:20" x14ac:dyDescent="0.25">
      <c r="A203" t="str">
        <f t="shared" si="10"/>
        <v>112 garagebedrijf</v>
      </c>
      <c r="B203" s="10">
        <v>112</v>
      </c>
      <c r="C203" s="3" t="s">
        <v>13</v>
      </c>
      <c r="D203" s="50">
        <v>1774</v>
      </c>
      <c r="E203" s="50">
        <v>1715</v>
      </c>
      <c r="F203" s="50">
        <v>1652</v>
      </c>
      <c r="G203" s="50">
        <v>1575</v>
      </c>
      <c r="H203" s="50">
        <v>1576</v>
      </c>
      <c r="I203" s="50">
        <v>1622</v>
      </c>
      <c r="J203" s="50">
        <v>1655</v>
      </c>
      <c r="K203" s="50">
        <v>1637</v>
      </c>
      <c r="L203" s="50">
        <v>1692</v>
      </c>
      <c r="M203" s="50">
        <v>1699</v>
      </c>
      <c r="N203" s="50">
        <v>1703.583627149078</v>
      </c>
      <c r="O203" s="284">
        <v>1695.6957588321502</v>
      </c>
      <c r="P203" s="50">
        <v>1643.3257034491528</v>
      </c>
      <c r="Q203" s="50">
        <v>1621.7599771321236</v>
      </c>
      <c r="R203" s="50">
        <v>1619.2005329826259</v>
      </c>
      <c r="S203" s="50">
        <v>1576.5017260561972</v>
      </c>
      <c r="T203" s="50">
        <v>1546.0563175129355</v>
      </c>
    </row>
    <row r="204" spans="1:20" x14ac:dyDescent="0.25">
      <c r="A204" t="str">
        <f t="shared" si="10"/>
        <v>112 garagebedrijf</v>
      </c>
      <c r="B204" s="10">
        <v>112</v>
      </c>
      <c r="C204" s="3" t="s">
        <v>14</v>
      </c>
      <c r="D204" s="50">
        <v>1835</v>
      </c>
      <c r="E204" s="50">
        <v>1809</v>
      </c>
      <c r="F204" s="50">
        <v>1804</v>
      </c>
      <c r="G204" s="50">
        <v>1766</v>
      </c>
      <c r="H204" s="50">
        <v>1694</v>
      </c>
      <c r="I204" s="50">
        <v>1687</v>
      </c>
      <c r="J204" s="50">
        <v>1576</v>
      </c>
      <c r="K204" s="50">
        <v>1506</v>
      </c>
      <c r="L204" s="50">
        <v>1436</v>
      </c>
      <c r="M204" s="50">
        <v>1403</v>
      </c>
      <c r="N204" s="50">
        <v>1410.0310205179906</v>
      </c>
      <c r="O204" s="284">
        <v>1441.9637565224273</v>
      </c>
      <c r="P204" s="50">
        <v>1466.2512690410058</v>
      </c>
      <c r="Q204" s="50">
        <v>1519.9988932080616</v>
      </c>
      <c r="R204" s="50">
        <v>1524.1117482202112</v>
      </c>
      <c r="S204" s="50">
        <v>1528.22355515804</v>
      </c>
      <c r="T204" s="50">
        <v>1521.1476323974493</v>
      </c>
    </row>
    <row r="205" spans="1:20" x14ac:dyDescent="0.25">
      <c r="A205" t="str">
        <f t="shared" si="10"/>
        <v>112 garagebedrijf</v>
      </c>
      <c r="B205" s="10">
        <v>112</v>
      </c>
      <c r="C205" s="3" t="s">
        <v>15</v>
      </c>
      <c r="D205" s="50">
        <v>1637</v>
      </c>
      <c r="E205" s="50">
        <v>1662</v>
      </c>
      <c r="F205" s="50">
        <v>1630</v>
      </c>
      <c r="G205" s="50">
        <v>1648</v>
      </c>
      <c r="H205" s="50">
        <v>1682</v>
      </c>
      <c r="I205" s="50">
        <v>1692</v>
      </c>
      <c r="J205" s="50">
        <v>1691</v>
      </c>
      <c r="K205" s="50">
        <v>1668</v>
      </c>
      <c r="L205" s="50">
        <v>1621</v>
      </c>
      <c r="M205" s="50">
        <v>1556</v>
      </c>
      <c r="N205" s="50">
        <v>1513.164141622284</v>
      </c>
      <c r="O205" s="284">
        <v>1428.7437379754019</v>
      </c>
      <c r="P205" s="50">
        <v>1375.0367571990266</v>
      </c>
      <c r="Q205" s="50">
        <v>1287.6548037317652</v>
      </c>
      <c r="R205" s="50">
        <v>1274.2241053532971</v>
      </c>
      <c r="S205" s="50">
        <v>1280.2889252430937</v>
      </c>
      <c r="T205" s="50">
        <v>1309.1083771578492</v>
      </c>
    </row>
    <row r="206" spans="1:20" x14ac:dyDescent="0.25">
      <c r="A206" t="str">
        <f t="shared" si="10"/>
        <v>112 garagebedrijf</v>
      </c>
      <c r="B206" s="10">
        <v>112</v>
      </c>
      <c r="C206" s="3" t="s">
        <v>16</v>
      </c>
      <c r="D206" s="50">
        <v>1309</v>
      </c>
      <c r="E206" s="50">
        <v>1331</v>
      </c>
      <c r="F206" s="50">
        <v>1371</v>
      </c>
      <c r="G206" s="50">
        <v>1439</v>
      </c>
      <c r="H206" s="50">
        <v>1517</v>
      </c>
      <c r="I206" s="50">
        <v>1504</v>
      </c>
      <c r="J206" s="50">
        <v>1519</v>
      </c>
      <c r="K206" s="50">
        <v>1528</v>
      </c>
      <c r="L206" s="50">
        <v>1527</v>
      </c>
      <c r="M206" s="50">
        <v>1545</v>
      </c>
      <c r="N206" s="50">
        <v>1529.8664186984088</v>
      </c>
      <c r="O206" s="284">
        <v>1505.7214486473479</v>
      </c>
      <c r="P206" s="50">
        <v>1483.0222542534705</v>
      </c>
      <c r="Q206" s="50">
        <v>1462.2477015555371</v>
      </c>
      <c r="R206" s="50">
        <v>1399.6853109494257</v>
      </c>
      <c r="S206" s="50">
        <v>1359.5652261771206</v>
      </c>
      <c r="T206" s="50">
        <v>1283.6243002762787</v>
      </c>
    </row>
    <row r="207" spans="1:20" x14ac:dyDescent="0.25">
      <c r="A207" t="str">
        <f t="shared" si="10"/>
        <v>112 garagebedrijf</v>
      </c>
      <c r="B207" s="10">
        <v>112</v>
      </c>
      <c r="C207" s="3" t="s">
        <v>17</v>
      </c>
      <c r="D207" s="50">
        <v>471</v>
      </c>
      <c r="E207" s="50">
        <v>470</v>
      </c>
      <c r="F207" s="50">
        <v>499</v>
      </c>
      <c r="G207" s="50">
        <v>510</v>
      </c>
      <c r="H207" s="50">
        <v>548</v>
      </c>
      <c r="I207" s="50">
        <v>650</v>
      </c>
      <c r="J207" s="50">
        <v>668</v>
      </c>
      <c r="K207" s="50">
        <v>699</v>
      </c>
      <c r="L207" s="50">
        <v>665</v>
      </c>
      <c r="M207" s="50">
        <v>713</v>
      </c>
      <c r="N207" s="50">
        <v>709.30817646870798</v>
      </c>
      <c r="O207" s="284">
        <v>744.91558756008271</v>
      </c>
      <c r="P207" s="50">
        <v>743.85923141792011</v>
      </c>
      <c r="Q207" s="50">
        <v>736.62554408289225</v>
      </c>
      <c r="R207" s="50">
        <v>740.32987619559401</v>
      </c>
      <c r="S207" s="50">
        <v>723.49115886912045</v>
      </c>
      <c r="T207" s="50">
        <v>717.80438026024876</v>
      </c>
    </row>
    <row r="208" spans="1:20" x14ac:dyDescent="0.25">
      <c r="A208" t="str">
        <f t="shared" si="10"/>
        <v>112 garagebedrijf</v>
      </c>
      <c r="B208" s="10">
        <v>112</v>
      </c>
      <c r="C208" s="3" t="s">
        <v>85</v>
      </c>
      <c r="D208" s="50">
        <v>200</v>
      </c>
      <c r="E208" s="50">
        <v>205</v>
      </c>
      <c r="F208" s="50">
        <v>192</v>
      </c>
      <c r="G208" s="50">
        <v>212</v>
      </c>
      <c r="H208" s="50">
        <v>225</v>
      </c>
      <c r="I208" s="50">
        <v>231</v>
      </c>
      <c r="J208" s="50">
        <v>236</v>
      </c>
      <c r="K208" s="50">
        <v>241</v>
      </c>
      <c r="L208" s="50">
        <v>273</v>
      </c>
      <c r="M208" s="50">
        <v>313</v>
      </c>
      <c r="N208" s="50">
        <v>322.23249313810032</v>
      </c>
      <c r="O208" s="284">
        <v>367.06661239854736</v>
      </c>
      <c r="P208" s="50">
        <v>387.09286462951849</v>
      </c>
      <c r="Q208" s="50">
        <v>398.69992266926658</v>
      </c>
      <c r="R208" s="50">
        <v>424.91985509128801</v>
      </c>
      <c r="S208" s="50">
        <v>425.61374452565883</v>
      </c>
      <c r="T208" s="50">
        <v>479.8330831068206</v>
      </c>
    </row>
    <row r="209" spans="1:20" x14ac:dyDescent="0.25">
      <c r="A209" t="str">
        <f t="shared" si="10"/>
        <v>112 garagebedrijf</v>
      </c>
      <c r="B209" s="10">
        <v>112</v>
      </c>
      <c r="C209" s="3" t="s">
        <v>6</v>
      </c>
      <c r="D209" s="50">
        <v>1980</v>
      </c>
      <c r="E209" s="50">
        <v>2006</v>
      </c>
      <c r="F209" s="50">
        <v>2062</v>
      </c>
      <c r="G209" s="50">
        <v>2161</v>
      </c>
      <c r="H209" s="50">
        <v>2290</v>
      </c>
      <c r="I209" s="50">
        <v>2385</v>
      </c>
      <c r="J209" s="50">
        <v>2423</v>
      </c>
      <c r="K209" s="50">
        <v>2468</v>
      </c>
      <c r="L209" s="50">
        <v>2465</v>
      </c>
      <c r="M209" s="50">
        <v>2571</v>
      </c>
      <c r="N209" s="50">
        <v>2561.4070883052173</v>
      </c>
      <c r="O209" s="284">
        <v>2617.7036486059778</v>
      </c>
      <c r="P209" s="50">
        <v>2613.974350300909</v>
      </c>
      <c r="Q209" s="50">
        <v>2597.5731683076961</v>
      </c>
      <c r="R209" s="50">
        <v>2564.9350422363077</v>
      </c>
      <c r="S209" s="50">
        <v>2508.6701295719004</v>
      </c>
      <c r="T209" s="50">
        <v>2481.2617636433479</v>
      </c>
    </row>
    <row r="210" spans="1:20" x14ac:dyDescent="0.25">
      <c r="A210" t="str">
        <f t="shared" si="10"/>
        <v>112 garagebedrijf</v>
      </c>
      <c r="B210" s="10">
        <v>112</v>
      </c>
      <c r="C210" s="3" t="s">
        <v>86</v>
      </c>
      <c r="D210" s="193">
        <v>0.99922387201668206</v>
      </c>
      <c r="E210" s="192"/>
      <c r="F210" s="192"/>
      <c r="G210" s="192"/>
      <c r="H210" s="192"/>
      <c r="I210" s="192"/>
      <c r="J210" s="192"/>
      <c r="K210" s="192"/>
      <c r="L210" s="192"/>
      <c r="M210" s="192"/>
      <c r="N210" s="192"/>
      <c r="O210" s="286"/>
      <c r="P210" s="192"/>
      <c r="Q210" s="192"/>
      <c r="R210" s="192"/>
      <c r="S210" s="192"/>
      <c r="T210" s="192"/>
    </row>
    <row r="211" spans="1:20" x14ac:dyDescent="0.25">
      <c r="A211" t="str">
        <f t="shared" si="10"/>
        <v>112 garagebedrijf</v>
      </c>
      <c r="B211" s="10">
        <v>112</v>
      </c>
      <c r="C211" s="3" t="s">
        <v>87</v>
      </c>
      <c r="D211" s="192"/>
      <c r="E211" s="193">
        <v>3.5847303129430963E-3</v>
      </c>
      <c r="F211" s="193">
        <v>2.6234052208738423E-3</v>
      </c>
      <c r="G211" s="193">
        <v>-6.3185738865857988E-3</v>
      </c>
      <c r="H211" s="193">
        <v>-8.1921029800006706E-3</v>
      </c>
      <c r="I211" s="193">
        <v>-5.0612543065504112E-3</v>
      </c>
      <c r="J211" s="193">
        <v>3.3407285010388366E-3</v>
      </c>
      <c r="K211" s="193">
        <v>1.3919117775293643E-2</v>
      </c>
      <c r="L211" s="193">
        <v>9.5062250376048985E-3</v>
      </c>
      <c r="M211" s="193">
        <v>-7.194140140800831E-3</v>
      </c>
      <c r="N211" s="193">
        <v>-1.8745755905474282E-2</v>
      </c>
      <c r="O211" s="285">
        <v>-1.1673306460766031E-3</v>
      </c>
      <c r="P211" s="193">
        <v>-1.1673306460768251E-3</v>
      </c>
      <c r="Q211" s="193">
        <v>-1.1673306460767141E-3</v>
      </c>
      <c r="R211" s="193">
        <v>-1.1673306460767141E-3</v>
      </c>
      <c r="S211" s="193">
        <v>-1.1673306460764921E-3</v>
      </c>
      <c r="T211" s="193">
        <v>-1.1673306460769362E-3</v>
      </c>
    </row>
    <row r="212" spans="1:20" x14ac:dyDescent="0.25">
      <c r="A212" t="str">
        <f t="shared" si="10"/>
        <v>112 garagebedrijf</v>
      </c>
      <c r="B212" s="10">
        <v>112</v>
      </c>
      <c r="C212" s="3" t="s">
        <v>88</v>
      </c>
      <c r="D212" s="194"/>
      <c r="E212" s="50">
        <v>150.81630543036658</v>
      </c>
      <c r="F212" s="50">
        <v>132.92694514982634</v>
      </c>
      <c r="G212" s="50">
        <v>113.70312595340282</v>
      </c>
      <c r="H212" s="50">
        <v>107.04657510991993</v>
      </c>
      <c r="I212" s="50">
        <v>119.77331883026974</v>
      </c>
      <c r="J212" s="50">
        <v>135.56915371956856</v>
      </c>
      <c r="K212" s="50">
        <v>148.99931960095333</v>
      </c>
      <c r="L212" s="50">
        <v>136.78141143615332</v>
      </c>
      <c r="M212" s="50">
        <v>157.074102507926</v>
      </c>
      <c r="N212" s="50">
        <v>194.87779557309807</v>
      </c>
      <c r="O212" s="284">
        <v>158.6996223275066</v>
      </c>
      <c r="P212" s="50">
        <v>157.89403508627507</v>
      </c>
      <c r="Q212" s="50">
        <v>158.35656706698981</v>
      </c>
      <c r="R212" s="50">
        <v>158.91345476146591</v>
      </c>
      <c r="S212" s="50">
        <v>159.44415326300921</v>
      </c>
      <c r="T212" s="50">
        <v>160.09217452613069</v>
      </c>
    </row>
    <row r="213" spans="1:20" x14ac:dyDescent="0.25">
      <c r="A213" t="str">
        <f t="shared" si="10"/>
        <v>112 garagebedrijf</v>
      </c>
      <c r="B213" s="10">
        <v>112</v>
      </c>
      <c r="C213" s="3" t="s">
        <v>89</v>
      </c>
      <c r="D213" s="194"/>
      <c r="E213" s="50">
        <v>636.10762212749933</v>
      </c>
      <c r="F213" s="50">
        <v>606.45245231148067</v>
      </c>
      <c r="G213" s="50">
        <v>549.97342116945322</v>
      </c>
      <c r="H213" s="50">
        <v>554.68380421103154</v>
      </c>
      <c r="I213" s="50">
        <v>572.75261936093727</v>
      </c>
      <c r="J213" s="50">
        <v>598.4431418447524</v>
      </c>
      <c r="K213" s="50">
        <v>624.27175047263188</v>
      </c>
      <c r="L213" s="50">
        <v>587.87602243459855</v>
      </c>
      <c r="M213" s="50">
        <v>545.10631027094075</v>
      </c>
      <c r="N213" s="50">
        <v>547.98158166552219</v>
      </c>
      <c r="O213" s="284">
        <v>660.32756025439153</v>
      </c>
      <c r="P213" s="50">
        <v>656.97562122786553</v>
      </c>
      <c r="Q213" s="50">
        <v>658.90015393869146</v>
      </c>
      <c r="R213" s="50">
        <v>661.21728795095908</v>
      </c>
      <c r="S213" s="50">
        <v>663.42545229070527</v>
      </c>
      <c r="T213" s="50">
        <v>666.1217806964961</v>
      </c>
    </row>
    <row r="214" spans="1:20" x14ac:dyDescent="0.25">
      <c r="A214" t="str">
        <f t="shared" si="10"/>
        <v>112 garagebedrijf</v>
      </c>
      <c r="B214" s="10">
        <v>112</v>
      </c>
      <c r="C214" s="3" t="s">
        <v>90</v>
      </c>
      <c r="D214" s="194"/>
      <c r="E214" s="50">
        <v>563.79360984700872</v>
      </c>
      <c r="F214" s="50">
        <v>571.23002465267564</v>
      </c>
      <c r="G214" s="50">
        <v>576.63902543794802</v>
      </c>
      <c r="H214" s="50">
        <v>571.99829387355931</v>
      </c>
      <c r="I214" s="50">
        <v>571.32743808559349</v>
      </c>
      <c r="J214" s="50">
        <v>576.07699598957447</v>
      </c>
      <c r="K214" s="50">
        <v>577.42595538791045</v>
      </c>
      <c r="L214" s="50">
        <v>528.32205744569342</v>
      </c>
      <c r="M214" s="50">
        <v>469.40968171188729</v>
      </c>
      <c r="N214" s="50">
        <v>459.25142122842306</v>
      </c>
      <c r="O214" s="284">
        <v>619.86802082609734</v>
      </c>
      <c r="P214" s="50">
        <v>616.72146154951338</v>
      </c>
      <c r="Q214" s="50">
        <v>618.52807444026598</v>
      </c>
      <c r="R214" s="50">
        <v>620.70323319574754</v>
      </c>
      <c r="S214" s="50">
        <v>622.77609906009229</v>
      </c>
      <c r="T214" s="50">
        <v>625.30721823941394</v>
      </c>
    </row>
    <row r="215" spans="1:20" x14ac:dyDescent="0.25">
      <c r="A215" t="str">
        <f t="shared" si="10"/>
        <v>112 garagebedrijf</v>
      </c>
      <c r="B215" s="10">
        <v>112</v>
      </c>
      <c r="C215" s="3" t="s">
        <v>91</v>
      </c>
      <c r="D215" s="194"/>
      <c r="E215" s="50">
        <v>409.36758694332866</v>
      </c>
      <c r="F215" s="50">
        <v>399.57597630025612</v>
      </c>
      <c r="G215" s="50">
        <v>370.07027611809292</v>
      </c>
      <c r="H215" s="50">
        <v>381.20623942721403</v>
      </c>
      <c r="I215" s="50">
        <v>399.28476597413703</v>
      </c>
      <c r="J215" s="50">
        <v>413.34504146356579</v>
      </c>
      <c r="K215" s="50">
        <v>429.16649948454608</v>
      </c>
      <c r="L215" s="50">
        <v>418.75326312854884</v>
      </c>
      <c r="M215" s="50">
        <v>371.27749454522211</v>
      </c>
      <c r="N215" s="50">
        <v>335.58603260822343</v>
      </c>
      <c r="O215" s="284">
        <v>362.47210451567179</v>
      </c>
      <c r="P215" s="50">
        <v>379.43609640497527</v>
      </c>
      <c r="Q215" s="50">
        <v>389.87972593808672</v>
      </c>
      <c r="R215" s="50">
        <v>403.87314610010162</v>
      </c>
      <c r="S215" s="50">
        <v>419.56827661701476</v>
      </c>
      <c r="T215" s="50">
        <v>443.73487368116389</v>
      </c>
    </row>
    <row r="216" spans="1:20" x14ac:dyDescent="0.25">
      <c r="A216" t="str">
        <f t="shared" si="10"/>
        <v>112 garagebedrijf</v>
      </c>
      <c r="B216" s="10">
        <v>112</v>
      </c>
      <c r="C216" s="3" t="s">
        <v>92</v>
      </c>
      <c r="D216" s="194"/>
      <c r="E216" s="50">
        <v>284.60300930756068</v>
      </c>
      <c r="F216" s="50">
        <v>288.9926846823642</v>
      </c>
      <c r="G216" s="50">
        <v>283.34055351345842</v>
      </c>
      <c r="H216" s="50">
        <v>293.4293484515494</v>
      </c>
      <c r="I216" s="50">
        <v>309.03299618311718</v>
      </c>
      <c r="J216" s="50">
        <v>330.51975259218744</v>
      </c>
      <c r="K216" s="50">
        <v>353.13300229753844</v>
      </c>
      <c r="L216" s="50">
        <v>324.03870169514545</v>
      </c>
      <c r="M216" s="50">
        <v>279.41251138438577</v>
      </c>
      <c r="N216" s="50">
        <v>263.124324000179</v>
      </c>
      <c r="O216" s="284">
        <v>287.0780088981582</v>
      </c>
      <c r="P216" s="50">
        <v>281.53395707745022</v>
      </c>
      <c r="Q216" s="50">
        <v>288.18626991988197</v>
      </c>
      <c r="R216" s="50">
        <v>289.03135653996111</v>
      </c>
      <c r="S216" s="50">
        <v>284.13854201401375</v>
      </c>
      <c r="T216" s="50">
        <v>278.60558974547712</v>
      </c>
    </row>
    <row r="217" spans="1:20" x14ac:dyDescent="0.25">
      <c r="A217" t="str">
        <f t="shared" si="10"/>
        <v>112 garagebedrijf</v>
      </c>
      <c r="B217" s="10">
        <v>112</v>
      </c>
      <c r="C217" s="3" t="s">
        <v>93</v>
      </c>
      <c r="D217" s="194"/>
      <c r="E217" s="50">
        <v>250.37083225733016</v>
      </c>
      <c r="F217" s="50">
        <v>240.39528311609854</v>
      </c>
      <c r="G217" s="50">
        <v>216.79228649569811</v>
      </c>
      <c r="H217" s="50">
        <v>203.73675295554986</v>
      </c>
      <c r="I217" s="50">
        <v>208.80032713345068</v>
      </c>
      <c r="J217" s="50">
        <v>228.52276903932665</v>
      </c>
      <c r="K217" s="50">
        <v>250.67935678901847</v>
      </c>
      <c r="L217" s="50">
        <v>240.72902937004898</v>
      </c>
      <c r="M217" s="50">
        <v>220.56003629903114</v>
      </c>
      <c r="N217" s="50">
        <v>201.84632353452778</v>
      </c>
      <c r="O217" s="284">
        <v>232.33718972527922</v>
      </c>
      <c r="P217" s="50">
        <v>231.26143087876719</v>
      </c>
      <c r="Q217" s="50">
        <v>224.11912726681908</v>
      </c>
      <c r="R217" s="50">
        <v>221.17796243814078</v>
      </c>
      <c r="S217" s="50">
        <v>220.82890175718811</v>
      </c>
      <c r="T217" s="50">
        <v>215.00557694482666</v>
      </c>
    </row>
    <row r="218" spans="1:20" x14ac:dyDescent="0.25">
      <c r="A218" t="str">
        <f t="shared" si="10"/>
        <v>112 garagebedrijf</v>
      </c>
      <c r="B218" s="10">
        <v>112</v>
      </c>
      <c r="C218" s="3" t="s">
        <v>94</v>
      </c>
      <c r="D218" s="194"/>
      <c r="E218" s="50">
        <v>220.43642264179371</v>
      </c>
      <c r="F218" s="50">
        <v>215.57403569264554</v>
      </c>
      <c r="G218" s="50">
        <v>198.84686780486504</v>
      </c>
      <c r="H218" s="50">
        <v>191.34964503976087</v>
      </c>
      <c r="I218" s="50">
        <v>188.85195816095322</v>
      </c>
      <c r="J218" s="50">
        <v>202.24572316495565</v>
      </c>
      <c r="K218" s="50">
        <v>205.6100475471859</v>
      </c>
      <c r="L218" s="50">
        <v>189.83180511449123</v>
      </c>
      <c r="M218" s="50">
        <v>157.02655724020343</v>
      </c>
      <c r="N218" s="50">
        <v>137.21109130500813</v>
      </c>
      <c r="O218" s="284">
        <v>162.68483844943796</v>
      </c>
      <c r="P218" s="50">
        <v>166.36913469720523</v>
      </c>
      <c r="Q218" s="50">
        <v>169.17134967895248</v>
      </c>
      <c r="R218" s="50">
        <v>175.37257747282499</v>
      </c>
      <c r="S218" s="50">
        <v>175.84710543957297</v>
      </c>
      <c r="T218" s="50">
        <v>176.32151248287991</v>
      </c>
    </row>
    <row r="219" spans="1:20" x14ac:dyDescent="0.25">
      <c r="A219" t="str">
        <f t="shared" si="10"/>
        <v>112 garagebedrijf</v>
      </c>
      <c r="B219" s="10">
        <v>112</v>
      </c>
      <c r="C219" s="3" t="s">
        <v>95</v>
      </c>
      <c r="D219" s="192"/>
      <c r="E219" s="50">
        <v>155.0913355780616</v>
      </c>
      <c r="F219" s="50">
        <v>155.86214314031528</v>
      </c>
      <c r="G219" s="50">
        <v>138.28576137055313</v>
      </c>
      <c r="H219" s="50">
        <v>136.72526745201031</v>
      </c>
      <c r="I219" s="50">
        <v>144.81214320556452</v>
      </c>
      <c r="J219" s="50">
        <v>159.8892502159197</v>
      </c>
      <c r="K219" s="50">
        <v>177.68280928588558</v>
      </c>
      <c r="L219" s="50">
        <v>167.90536581173575</v>
      </c>
      <c r="M219" s="50">
        <v>136.10292745876814</v>
      </c>
      <c r="N219" s="50">
        <v>112.67106225872035</v>
      </c>
      <c r="O219" s="284">
        <v>136.16833017769736</v>
      </c>
      <c r="P219" s="50">
        <v>128.57141119097116</v>
      </c>
      <c r="Q219" s="50">
        <v>123.73836651984651</v>
      </c>
      <c r="R219" s="50">
        <v>115.87494023051778</v>
      </c>
      <c r="S219" s="50">
        <v>114.66632331909985</v>
      </c>
      <c r="T219" s="50">
        <v>115.21209120673683</v>
      </c>
    </row>
    <row r="220" spans="1:20" x14ac:dyDescent="0.25">
      <c r="A220" t="str">
        <f t="shared" si="10"/>
        <v>112 garagebedrijf</v>
      </c>
      <c r="B220" s="10">
        <v>112</v>
      </c>
      <c r="C220" s="3" t="s">
        <v>96</v>
      </c>
      <c r="D220" s="192"/>
      <c r="E220" s="50">
        <v>151.07975729612443</v>
      </c>
      <c r="F220" s="50">
        <v>152.33938918338907</v>
      </c>
      <c r="G220" s="50">
        <v>144.65812934121334</v>
      </c>
      <c r="H220" s="50">
        <v>149.13699537053952</v>
      </c>
      <c r="I220" s="50">
        <v>161.97036052109064</v>
      </c>
      <c r="J220" s="50">
        <v>173.21893034546218</v>
      </c>
      <c r="K220" s="50">
        <v>191.01508607006448</v>
      </c>
      <c r="L220" s="50">
        <v>185.40394092054993</v>
      </c>
      <c r="M220" s="50">
        <v>159.78114563545387</v>
      </c>
      <c r="N220" s="50">
        <v>143.8173705438914</v>
      </c>
      <c r="O220" s="284">
        <v>169.30129338507544</v>
      </c>
      <c r="P220" s="50">
        <v>166.62931195687543</v>
      </c>
      <c r="Q220" s="50">
        <v>164.11732599345254</v>
      </c>
      <c r="R220" s="50">
        <v>161.81832877495756</v>
      </c>
      <c r="S220" s="50">
        <v>154.89491800038292</v>
      </c>
      <c r="T220" s="50">
        <v>150.45506484741946</v>
      </c>
    </row>
    <row r="221" spans="1:20" x14ac:dyDescent="0.25">
      <c r="A221" t="str">
        <f t="shared" si="10"/>
        <v>112 garagebedrijf</v>
      </c>
      <c r="B221" s="10">
        <v>112</v>
      </c>
      <c r="C221" s="3" t="s">
        <v>97</v>
      </c>
      <c r="D221" s="192"/>
      <c r="E221" s="50">
        <v>129.82386624950738</v>
      </c>
      <c r="F221" s="50">
        <v>129.09640892067324</v>
      </c>
      <c r="G221" s="50">
        <v>132.59988444966689</v>
      </c>
      <c r="H221" s="50">
        <v>134.56742815700795</v>
      </c>
      <c r="I221" s="50">
        <v>146.30972591626713</v>
      </c>
      <c r="J221" s="50">
        <v>179.00384693729364</v>
      </c>
      <c r="K221" s="50">
        <v>191.02724057999015</v>
      </c>
      <c r="L221" s="50">
        <v>196.80766517008777</v>
      </c>
      <c r="M221" s="50">
        <v>176.12901729671552</v>
      </c>
      <c r="N221" s="50">
        <v>180.6057871816798</v>
      </c>
      <c r="O221" s="284">
        <v>192.13915409767796</v>
      </c>
      <c r="P221" s="50">
        <v>201.78457772830029</v>
      </c>
      <c r="Q221" s="50">
        <v>201.49842936244974</v>
      </c>
      <c r="R221" s="50">
        <v>199.53895023663614</v>
      </c>
      <c r="S221" s="50">
        <v>200.54238888607472</v>
      </c>
      <c r="T221" s="50">
        <v>195.98107546754611</v>
      </c>
    </row>
    <row r="222" spans="1:20" x14ac:dyDescent="0.25">
      <c r="A222" t="str">
        <f t="shared" si="10"/>
        <v>112 garagebedrijf</v>
      </c>
      <c r="B222" s="10">
        <v>112</v>
      </c>
      <c r="C222" s="3" t="s">
        <v>98</v>
      </c>
      <c r="D222" s="192"/>
      <c r="E222" s="50">
        <v>44.090979031930516</v>
      </c>
      <c r="F222" s="50">
        <v>44.996181863854581</v>
      </c>
      <c r="G222" s="50">
        <v>40.425905464343749</v>
      </c>
      <c r="H222" s="50">
        <v>44.239749115742271</v>
      </c>
      <c r="I222" s="50">
        <v>47.65700487153579</v>
      </c>
      <c r="J222" s="50">
        <v>50.86871636332986</v>
      </c>
      <c r="K222" s="50">
        <v>54.466270698792741</v>
      </c>
      <c r="L222" s="50">
        <v>54.556709962119768</v>
      </c>
      <c r="M222" s="50">
        <v>57.241554744713063</v>
      </c>
      <c r="N222" s="50">
        <v>62.012939998606619</v>
      </c>
      <c r="O222" s="284">
        <v>69.506462041424228</v>
      </c>
      <c r="P222" s="50">
        <v>79.177308634791757</v>
      </c>
      <c r="Q222" s="50">
        <v>83.497027999429008</v>
      </c>
      <c r="R222" s="50">
        <v>86.000703315333922</v>
      </c>
      <c r="S222" s="50">
        <v>91.656417051313099</v>
      </c>
      <c r="T222" s="50">
        <v>91.806090968928572</v>
      </c>
    </row>
    <row r="223" spans="1:20" x14ac:dyDescent="0.25">
      <c r="A223" t="str">
        <f t="shared" si="10"/>
        <v>112 garagebedrijf</v>
      </c>
      <c r="B223" s="10">
        <v>112</v>
      </c>
      <c r="C223" s="3" t="s">
        <v>26</v>
      </c>
      <c r="D223" s="194"/>
      <c r="E223" s="50">
        <v>324.99460257756232</v>
      </c>
      <c r="F223" s="50">
        <v>326.4319799679169</v>
      </c>
      <c r="G223" s="50">
        <v>317.683919255224</v>
      </c>
      <c r="H223" s="50">
        <v>327.94417264328973</v>
      </c>
      <c r="I223" s="50">
        <v>355.93709130889357</v>
      </c>
      <c r="J223" s="50">
        <v>403.09149364608567</v>
      </c>
      <c r="K223" s="50">
        <v>436.50859734884739</v>
      </c>
      <c r="L223" s="50">
        <v>436.76831605275748</v>
      </c>
      <c r="M223" s="50">
        <v>393.15171767688247</v>
      </c>
      <c r="N223" s="50">
        <v>386.43609772417778</v>
      </c>
      <c r="O223" s="284">
        <v>430.94690952417761</v>
      </c>
      <c r="P223" s="50">
        <v>447.59119831996748</v>
      </c>
      <c r="Q223" s="50">
        <v>449.11278335533126</v>
      </c>
      <c r="R223" s="50">
        <v>447.35798232692764</v>
      </c>
      <c r="S223" s="50">
        <v>447.09372393777073</v>
      </c>
      <c r="T223" s="50">
        <v>438.24223128389411</v>
      </c>
    </row>
    <row r="224" spans="1:20" x14ac:dyDescent="0.25">
      <c r="A224" t="str">
        <f t="shared" si="10"/>
        <v>112 garagebedrijf</v>
      </c>
      <c r="B224" s="10">
        <v>112</v>
      </c>
      <c r="C224" s="3" t="s">
        <v>19</v>
      </c>
      <c r="D224" s="194"/>
      <c r="E224" s="50">
        <v>2995.5813267105123</v>
      </c>
      <c r="F224" s="50">
        <v>2937.4415250135785</v>
      </c>
      <c r="G224" s="50">
        <v>2765.3352371186961</v>
      </c>
      <c r="H224" s="50">
        <v>2768.1200991638848</v>
      </c>
      <c r="I224" s="50">
        <v>2870.5726582429165</v>
      </c>
      <c r="J224" s="50">
        <v>3047.703321675936</v>
      </c>
      <c r="K224" s="50">
        <v>3203.4773382145177</v>
      </c>
      <c r="L224" s="50">
        <v>3031.0059724891726</v>
      </c>
      <c r="M224" s="50">
        <v>2729.1213390952471</v>
      </c>
      <c r="N224" s="50">
        <v>2638.9857298978795</v>
      </c>
      <c r="O224" s="284">
        <v>3050.5825846984176</v>
      </c>
      <c r="P224" s="50">
        <v>3066.35434643299</v>
      </c>
      <c r="Q224" s="50">
        <v>3079.9924181248653</v>
      </c>
      <c r="R224" s="50">
        <v>3093.5219410166465</v>
      </c>
      <c r="S224" s="50">
        <v>3107.7885776984667</v>
      </c>
      <c r="T224" s="50">
        <v>3118.6430488070187</v>
      </c>
    </row>
    <row r="225" spans="1:20" x14ac:dyDescent="0.25">
      <c r="A225" t="str">
        <f t="shared" si="10"/>
        <v>112 garagebedrijf</v>
      </c>
      <c r="B225" s="10">
        <v>112</v>
      </c>
      <c r="C225" s="3" t="s">
        <v>20</v>
      </c>
      <c r="D225" s="194"/>
      <c r="E225" s="193">
        <v>0.10849133010668191</v>
      </c>
      <c r="F225" s="193">
        <v>0.11112799257047609</v>
      </c>
      <c r="G225" s="193">
        <v>0.1148807981726767</v>
      </c>
      <c r="H225" s="193">
        <v>0.11847180067885993</v>
      </c>
      <c r="I225" s="193">
        <v>0.12399515138096641</v>
      </c>
      <c r="J225" s="193">
        <v>0.13226073902246663</v>
      </c>
      <c r="K225" s="193">
        <v>0.13626086632226303</v>
      </c>
      <c r="L225" s="193">
        <v>0.14410011726043134</v>
      </c>
      <c r="M225" s="193">
        <v>0.14405798380779192</v>
      </c>
      <c r="N225" s="193">
        <v>0.14643356852828895</v>
      </c>
      <c r="O225" s="285">
        <v>0.14126708507607286</v>
      </c>
      <c r="P225" s="193">
        <v>0.14596851757874579</v>
      </c>
      <c r="Q225" s="193">
        <v>0.14581619769984897</v>
      </c>
      <c r="R225" s="193">
        <v>0.1446112201098238</v>
      </c>
      <c r="S225" s="193">
        <v>0.1438623357927632</v>
      </c>
      <c r="T225" s="193">
        <v>0.1405233700764619</v>
      </c>
    </row>
    <row r="226" spans="1:20" x14ac:dyDescent="0.25">
      <c r="A226" t="str">
        <f t="shared" si="10"/>
        <v>112 garagebedrijf</v>
      </c>
      <c r="B226" s="10">
        <v>112</v>
      </c>
      <c r="C226" s="3" t="s">
        <v>29</v>
      </c>
      <c r="D226" s="194"/>
      <c r="E226" s="50">
        <v>2870.5813267105123</v>
      </c>
      <c r="F226" s="50">
        <v>2843.4415250135785</v>
      </c>
      <c r="G226" s="50">
        <v>2765.3352371186961</v>
      </c>
      <c r="H226" s="50">
        <v>2768.1200991638848</v>
      </c>
      <c r="I226" s="50">
        <v>2870.5726582429165</v>
      </c>
      <c r="J226" s="50">
        <v>2927.703321675936</v>
      </c>
      <c r="K226" s="50">
        <v>2746.4773382145177</v>
      </c>
      <c r="L226" s="50">
        <v>2724.0059724891726</v>
      </c>
      <c r="M226" s="50">
        <v>2729.1213390952471</v>
      </c>
      <c r="N226" s="50">
        <v>2638.9857298978795</v>
      </c>
      <c r="O226" s="284">
        <v>3050.5825846984176</v>
      </c>
      <c r="P226" s="50">
        <v>3066.35434643299</v>
      </c>
      <c r="Q226" s="50">
        <v>3079.9924181248653</v>
      </c>
      <c r="R226" s="50">
        <v>3093.5219410166465</v>
      </c>
      <c r="S226" s="50">
        <v>3107.7885776984667</v>
      </c>
      <c r="T226" s="50">
        <v>3118.6430488070187</v>
      </c>
    </row>
    <row r="227" spans="1:20" x14ac:dyDescent="0.25">
      <c r="A227" t="str">
        <f t="shared" si="10"/>
        <v>116 scheikundige nijverheid</v>
      </c>
      <c r="B227" s="10">
        <v>116</v>
      </c>
      <c r="C227" s="3" t="s">
        <v>25</v>
      </c>
      <c r="D227" s="50">
        <v>30787</v>
      </c>
      <c r="E227" s="50">
        <v>30274</v>
      </c>
      <c r="F227" s="50">
        <v>30460</v>
      </c>
      <c r="G227" s="50">
        <v>30832</v>
      </c>
      <c r="H227" s="50">
        <v>31404</v>
      </c>
      <c r="I227" s="50">
        <v>31752</v>
      </c>
      <c r="J227" s="50">
        <v>31335</v>
      </c>
      <c r="K227" s="50">
        <v>31585</v>
      </c>
      <c r="L227" s="50">
        <v>32541</v>
      </c>
      <c r="M227" s="50">
        <v>31961</v>
      </c>
      <c r="N227" s="50">
        <v>30665.681000208759</v>
      </c>
      <c r="O227" s="284">
        <v>30653.376299021704</v>
      </c>
      <c r="P227" s="50">
        <v>30641.076535134798</v>
      </c>
      <c r="Q227" s="50">
        <v>30628.781706566922</v>
      </c>
      <c r="R227" s="50">
        <v>30616.491811337783</v>
      </c>
      <c r="S227" s="50">
        <v>30604.206847467856</v>
      </c>
      <c r="T227" s="50">
        <v>30591.926812978403</v>
      </c>
    </row>
    <row r="228" spans="1:20" x14ac:dyDescent="0.25">
      <c r="A228" t="str">
        <f t="shared" si="10"/>
        <v>116 scheikundige nijverheid</v>
      </c>
      <c r="B228" s="10">
        <v>116</v>
      </c>
      <c r="C228" s="3" t="s">
        <v>83</v>
      </c>
      <c r="D228" s="192"/>
      <c r="E228" s="50">
        <v>-513</v>
      </c>
      <c r="F228" s="50">
        <v>186</v>
      </c>
      <c r="G228" s="50">
        <v>372</v>
      </c>
      <c r="H228" s="50">
        <v>572</v>
      </c>
      <c r="I228" s="50">
        <v>348</v>
      </c>
      <c r="J228" s="50">
        <v>-417</v>
      </c>
      <c r="K228" s="50">
        <v>250</v>
      </c>
      <c r="L228" s="50">
        <v>956</v>
      </c>
      <c r="M228" s="50">
        <v>-580</v>
      </c>
      <c r="N228" s="50">
        <v>-1295.3189997912414</v>
      </c>
      <c r="O228" s="284">
        <v>-12.304701187054889</v>
      </c>
      <c r="P228" s="50">
        <v>-12.299763886905566</v>
      </c>
      <c r="Q228" s="50">
        <v>-12.294828567875811</v>
      </c>
      <c r="R228" s="50">
        <v>-12.289895229139802</v>
      </c>
      <c r="S228" s="50">
        <v>-12.284963869926287</v>
      </c>
      <c r="T228" s="50">
        <v>-12.280034489453101</v>
      </c>
    </row>
    <row r="229" spans="1:20" x14ac:dyDescent="0.25">
      <c r="A229" t="str">
        <f t="shared" si="10"/>
        <v>116 scheikundige nijverheid</v>
      </c>
      <c r="B229" s="10">
        <v>116</v>
      </c>
      <c r="C229" s="3" t="s">
        <v>84</v>
      </c>
      <c r="D229" s="192"/>
      <c r="E229" s="193">
        <v>0.98333712281157637</v>
      </c>
      <c r="F229" s="193">
        <v>1.0061438858426373</v>
      </c>
      <c r="G229" s="193">
        <v>1.0122127380170716</v>
      </c>
      <c r="H229" s="193">
        <v>1.0185521536066424</v>
      </c>
      <c r="I229" s="193">
        <v>1.0110813909056171</v>
      </c>
      <c r="J229" s="193">
        <v>0.98686696900982618</v>
      </c>
      <c r="K229" s="193">
        <v>1.0079782990266475</v>
      </c>
      <c r="L229" s="193">
        <v>1.0302675320563559</v>
      </c>
      <c r="M229" s="193">
        <v>0.9821763313973142</v>
      </c>
      <c r="N229" s="193">
        <v>0.95947188761956004</v>
      </c>
      <c r="O229" s="285">
        <v>0.99959874684710337</v>
      </c>
      <c r="P229" s="193">
        <v>0.99959874684710348</v>
      </c>
      <c r="Q229" s="193">
        <v>0.99959874684710315</v>
      </c>
      <c r="R229" s="193">
        <v>0.99959874684710348</v>
      </c>
      <c r="S229" s="193">
        <v>0.99959874684710359</v>
      </c>
      <c r="T229" s="193">
        <v>0.99959874684710315</v>
      </c>
    </row>
    <row r="230" spans="1:20" x14ac:dyDescent="0.25">
      <c r="A230" t="str">
        <f t="shared" si="10"/>
        <v>116 scheikundige nijverheid</v>
      </c>
      <c r="B230" s="10">
        <v>116</v>
      </c>
      <c r="C230" s="3" t="s">
        <v>8</v>
      </c>
      <c r="D230" s="50">
        <v>76</v>
      </c>
      <c r="E230" s="50">
        <v>56</v>
      </c>
      <c r="F230" s="50">
        <v>53</v>
      </c>
      <c r="G230" s="50">
        <v>63</v>
      </c>
      <c r="H230" s="50">
        <v>85</v>
      </c>
      <c r="I230" s="50">
        <v>65</v>
      </c>
      <c r="J230" s="50">
        <v>61</v>
      </c>
      <c r="K230" s="50">
        <v>67</v>
      </c>
      <c r="L230" s="50">
        <v>92</v>
      </c>
      <c r="M230" s="50">
        <v>93</v>
      </c>
      <c r="N230" s="50">
        <v>60.740553527226844</v>
      </c>
      <c r="O230" s="284">
        <v>64.609563792225458</v>
      </c>
      <c r="P230" s="50">
        <v>69.126931212199921</v>
      </c>
      <c r="Q230" s="50">
        <v>72.955270923507157</v>
      </c>
      <c r="R230" s="50">
        <v>76.332015864444941</v>
      </c>
      <c r="S230" s="50">
        <v>79.371355249029193</v>
      </c>
      <c r="T230" s="50">
        <v>79.627783329640408</v>
      </c>
    </row>
    <row r="231" spans="1:20" x14ac:dyDescent="0.25">
      <c r="A231" t="str">
        <f t="shared" si="10"/>
        <v>116 scheikundige nijverheid</v>
      </c>
      <c r="B231" s="10">
        <v>116</v>
      </c>
      <c r="C231" s="3" t="s">
        <v>9</v>
      </c>
      <c r="D231" s="50">
        <v>1853</v>
      </c>
      <c r="E231" s="50">
        <v>1884</v>
      </c>
      <c r="F231" s="50">
        <v>1941</v>
      </c>
      <c r="G231" s="50">
        <v>1924</v>
      </c>
      <c r="H231" s="50">
        <v>1963</v>
      </c>
      <c r="I231" s="50">
        <v>1975</v>
      </c>
      <c r="J231" s="50">
        <v>1862</v>
      </c>
      <c r="K231" s="50">
        <v>1919</v>
      </c>
      <c r="L231" s="50">
        <v>2183</v>
      </c>
      <c r="M231" s="50">
        <v>2038</v>
      </c>
      <c r="N231" s="50">
        <v>1669.4682096048764</v>
      </c>
      <c r="O231" s="284">
        <v>1775.8088546099439</v>
      </c>
      <c r="P231" s="50">
        <v>1899.9697464821529</v>
      </c>
      <c r="Q231" s="50">
        <v>2005.1925518806991</v>
      </c>
      <c r="R231" s="50">
        <v>2098.0031702151664</v>
      </c>
      <c r="S231" s="50">
        <v>2181.540118532389</v>
      </c>
      <c r="T231" s="50">
        <v>2188.5881038366142</v>
      </c>
    </row>
    <row r="232" spans="1:20" x14ac:dyDescent="0.25">
      <c r="A232" t="str">
        <f t="shared" si="10"/>
        <v>116 scheikundige nijverheid</v>
      </c>
      <c r="B232" s="10">
        <v>116</v>
      </c>
      <c r="C232" s="3" t="s">
        <v>10</v>
      </c>
      <c r="D232" s="50">
        <v>3020</v>
      </c>
      <c r="E232" s="50">
        <v>3023</v>
      </c>
      <c r="F232" s="50">
        <v>3076</v>
      </c>
      <c r="G232" s="50">
        <v>3192</v>
      </c>
      <c r="H232" s="50">
        <v>3410</v>
      </c>
      <c r="I232" s="50">
        <v>3517</v>
      </c>
      <c r="J232" s="50">
        <v>3511</v>
      </c>
      <c r="K232" s="50">
        <v>3537</v>
      </c>
      <c r="L232" s="50">
        <v>3744</v>
      </c>
      <c r="M232" s="50">
        <v>3533</v>
      </c>
      <c r="N232" s="50">
        <v>2867.2787595419336</v>
      </c>
      <c r="O232" s="284">
        <v>3049.9167223044492</v>
      </c>
      <c r="P232" s="50">
        <v>3263.1606079818084</v>
      </c>
      <c r="Q232" s="50">
        <v>3443.8787032428559</v>
      </c>
      <c r="R232" s="50">
        <v>3603.279111755789</v>
      </c>
      <c r="S232" s="50">
        <v>3746.7521747161272</v>
      </c>
      <c r="T232" s="50">
        <v>3758.8569506226736</v>
      </c>
    </row>
    <row r="233" spans="1:20" x14ac:dyDescent="0.25">
      <c r="A233" t="str">
        <f t="shared" si="10"/>
        <v>116 scheikundige nijverheid</v>
      </c>
      <c r="B233" s="10">
        <v>116</v>
      </c>
      <c r="C233" s="3" t="s">
        <v>11</v>
      </c>
      <c r="D233" s="50">
        <v>3725</v>
      </c>
      <c r="E233" s="50">
        <v>3534</v>
      </c>
      <c r="F233" s="50">
        <v>3453</v>
      </c>
      <c r="G233" s="50">
        <v>3391</v>
      </c>
      <c r="H233" s="50">
        <v>3329</v>
      </c>
      <c r="I233" s="50">
        <v>3383</v>
      </c>
      <c r="J233" s="50">
        <v>3390</v>
      </c>
      <c r="K233" s="50">
        <v>3494</v>
      </c>
      <c r="L233" s="50">
        <v>3723</v>
      </c>
      <c r="M233" s="50">
        <v>3823</v>
      </c>
      <c r="N233" s="50">
        <v>3858.4293568066819</v>
      </c>
      <c r="O233" s="284">
        <v>3723.473296257378</v>
      </c>
      <c r="P233" s="50">
        <v>3583.8584649784925</v>
      </c>
      <c r="Q233" s="50">
        <v>3482.0656694130312</v>
      </c>
      <c r="R233" s="50">
        <v>3365.7724631099895</v>
      </c>
      <c r="S233" s="50">
        <v>3355.6314579927839</v>
      </c>
      <c r="T233" s="50">
        <v>3537.6503569183296</v>
      </c>
    </row>
    <row r="234" spans="1:20" x14ac:dyDescent="0.25">
      <c r="A234" t="str">
        <f t="shared" si="10"/>
        <v>116 scheikundige nijverheid</v>
      </c>
      <c r="B234" s="10">
        <v>116</v>
      </c>
      <c r="C234" s="3" t="s">
        <v>12</v>
      </c>
      <c r="D234" s="50">
        <v>3980</v>
      </c>
      <c r="E234" s="50">
        <v>3955</v>
      </c>
      <c r="F234" s="50">
        <v>3927</v>
      </c>
      <c r="G234" s="50">
        <v>3851</v>
      </c>
      <c r="H234" s="50">
        <v>3853</v>
      </c>
      <c r="I234" s="50">
        <v>3796</v>
      </c>
      <c r="J234" s="50">
        <v>3579</v>
      </c>
      <c r="K234" s="50">
        <v>3561</v>
      </c>
      <c r="L234" s="50">
        <v>3602</v>
      </c>
      <c r="M234" s="50">
        <v>3502</v>
      </c>
      <c r="N234" s="50">
        <v>3523.3499482852485</v>
      </c>
      <c r="O234" s="284">
        <v>3583.047327384108</v>
      </c>
      <c r="P234" s="50">
        <v>3643.0937630561798</v>
      </c>
      <c r="Q234" s="50">
        <v>3703.4908879405375</v>
      </c>
      <c r="R234" s="50">
        <v>3885.1757089288899</v>
      </c>
      <c r="S234" s="50">
        <v>3921.1812743090345</v>
      </c>
      <c r="T234" s="50">
        <v>3784.0303435690685</v>
      </c>
    </row>
    <row r="235" spans="1:20" x14ac:dyDescent="0.25">
      <c r="A235" t="str">
        <f t="shared" si="10"/>
        <v>116 scheikundige nijverheid</v>
      </c>
      <c r="B235" s="10">
        <v>116</v>
      </c>
      <c r="C235" s="3" t="s">
        <v>13</v>
      </c>
      <c r="D235" s="50">
        <v>4528</v>
      </c>
      <c r="E235" s="50">
        <v>4270</v>
      </c>
      <c r="F235" s="50">
        <v>4038</v>
      </c>
      <c r="G235" s="50">
        <v>4009</v>
      </c>
      <c r="H235" s="50">
        <v>4007</v>
      </c>
      <c r="I235" s="50">
        <v>4010</v>
      </c>
      <c r="J235" s="50">
        <v>3977</v>
      </c>
      <c r="K235" s="50">
        <v>4002</v>
      </c>
      <c r="L235" s="50">
        <v>4001</v>
      </c>
      <c r="M235" s="50">
        <v>3891</v>
      </c>
      <c r="N235" s="50">
        <v>3807.2645369426309</v>
      </c>
      <c r="O235" s="284">
        <v>3653.5005051697503</v>
      </c>
      <c r="P235" s="50">
        <v>3630.9770432233986</v>
      </c>
      <c r="Q235" s="50">
        <v>3617.3867507756181</v>
      </c>
      <c r="R235" s="50">
        <v>3558.9550961728937</v>
      </c>
      <c r="S235" s="50">
        <v>3580.6522712879178</v>
      </c>
      <c r="T235" s="50">
        <v>3641.3205441525806</v>
      </c>
    </row>
    <row r="236" spans="1:20" x14ac:dyDescent="0.25">
      <c r="A236" t="str">
        <f t="shared" si="10"/>
        <v>116 scheikundige nijverheid</v>
      </c>
      <c r="B236" s="10">
        <v>116</v>
      </c>
      <c r="C236" s="3" t="s">
        <v>14</v>
      </c>
      <c r="D236" s="50">
        <v>5264</v>
      </c>
      <c r="E236" s="50">
        <v>5006</v>
      </c>
      <c r="F236" s="50">
        <v>4878</v>
      </c>
      <c r="G236" s="50">
        <v>4778</v>
      </c>
      <c r="H236" s="50">
        <v>4608</v>
      </c>
      <c r="I236" s="50">
        <v>4443</v>
      </c>
      <c r="J236" s="50">
        <v>4222</v>
      </c>
      <c r="K236" s="50">
        <v>4099</v>
      </c>
      <c r="L236" s="50">
        <v>4139</v>
      </c>
      <c r="M236" s="50">
        <v>3991</v>
      </c>
      <c r="N236" s="50">
        <v>3989.8527176339503</v>
      </c>
      <c r="O236" s="284">
        <v>4061.1224623581111</v>
      </c>
      <c r="P236" s="50">
        <v>4047.994150801615</v>
      </c>
      <c r="Q236" s="50">
        <v>4015.4917614322462</v>
      </c>
      <c r="R236" s="50">
        <v>3954.2816331264221</v>
      </c>
      <c r="S236" s="50">
        <v>3869.1843307339541</v>
      </c>
      <c r="T236" s="50">
        <v>3712.9195436162554</v>
      </c>
    </row>
    <row r="237" spans="1:20" x14ac:dyDescent="0.25">
      <c r="A237" t="str">
        <f t="shared" si="10"/>
        <v>116 scheikundige nijverheid</v>
      </c>
      <c r="B237" s="10">
        <v>116</v>
      </c>
      <c r="C237" s="3" t="s">
        <v>15</v>
      </c>
      <c r="D237" s="50">
        <v>4926</v>
      </c>
      <c r="E237" s="50">
        <v>5010</v>
      </c>
      <c r="F237" s="50">
        <v>5127</v>
      </c>
      <c r="G237" s="50">
        <v>5139</v>
      </c>
      <c r="H237" s="50">
        <v>5152</v>
      </c>
      <c r="I237" s="50">
        <v>5048</v>
      </c>
      <c r="J237" s="50">
        <v>4837</v>
      </c>
      <c r="K237" s="50">
        <v>4768</v>
      </c>
      <c r="L237" s="50">
        <v>4661</v>
      </c>
      <c r="M237" s="50">
        <v>4473</v>
      </c>
      <c r="N237" s="50">
        <v>4326.046648039156</v>
      </c>
      <c r="O237" s="284">
        <v>4161.3883821566533</v>
      </c>
      <c r="P237" s="50">
        <v>3985.3379058523565</v>
      </c>
      <c r="Q237" s="50">
        <v>3927.8177558857096</v>
      </c>
      <c r="R237" s="50">
        <v>3899.5750249113462</v>
      </c>
      <c r="S237" s="50">
        <v>3899.7446175075384</v>
      </c>
      <c r="T237" s="50">
        <v>3970.6095565547439</v>
      </c>
    </row>
    <row r="238" spans="1:20" x14ac:dyDescent="0.25">
      <c r="A238" t="str">
        <f t="shared" si="10"/>
        <v>116 scheikundige nijverheid</v>
      </c>
      <c r="B238" s="10">
        <v>116</v>
      </c>
      <c r="C238" s="3" t="s">
        <v>16</v>
      </c>
      <c r="D238" s="50">
        <v>2730</v>
      </c>
      <c r="E238" s="50">
        <v>2864</v>
      </c>
      <c r="F238" s="50">
        <v>3221</v>
      </c>
      <c r="G238" s="50">
        <v>3643</v>
      </c>
      <c r="H238" s="50">
        <v>4103</v>
      </c>
      <c r="I238" s="50">
        <v>4479</v>
      </c>
      <c r="J238" s="50">
        <v>4667</v>
      </c>
      <c r="K238" s="50">
        <v>4758</v>
      </c>
      <c r="L238" s="50">
        <v>4899</v>
      </c>
      <c r="M238" s="50">
        <v>4893</v>
      </c>
      <c r="N238" s="50">
        <v>4621.7866044452221</v>
      </c>
      <c r="O238" s="284">
        <v>4413.984357975105</v>
      </c>
      <c r="P238" s="50">
        <v>4289.048177336369</v>
      </c>
      <c r="Q238" s="50">
        <v>4141.434898754027</v>
      </c>
      <c r="R238" s="50">
        <v>3968.7765478497554</v>
      </c>
      <c r="S238" s="50">
        <v>3834.5474708219317</v>
      </c>
      <c r="T238" s="50">
        <v>3686.8845395218932</v>
      </c>
    </row>
    <row r="239" spans="1:20" x14ac:dyDescent="0.25">
      <c r="A239" t="str">
        <f t="shared" si="10"/>
        <v>116 scheikundige nijverheid</v>
      </c>
      <c r="B239" s="10">
        <v>116</v>
      </c>
      <c r="C239" s="3" t="s">
        <v>17</v>
      </c>
      <c r="D239" s="50">
        <v>646</v>
      </c>
      <c r="E239" s="50">
        <v>634</v>
      </c>
      <c r="F239" s="50">
        <v>697</v>
      </c>
      <c r="G239" s="50">
        <v>789</v>
      </c>
      <c r="H239" s="50">
        <v>837</v>
      </c>
      <c r="I239" s="50">
        <v>972</v>
      </c>
      <c r="J239" s="50">
        <v>1148</v>
      </c>
      <c r="K239" s="50">
        <v>1303</v>
      </c>
      <c r="L239" s="50">
        <v>1416</v>
      </c>
      <c r="M239" s="50">
        <v>1636</v>
      </c>
      <c r="N239" s="50">
        <v>1837.0610600226739</v>
      </c>
      <c r="O239" s="284">
        <v>1947.7351354235393</v>
      </c>
      <c r="P239" s="50">
        <v>1974.4542984640586</v>
      </c>
      <c r="Q239" s="50">
        <v>1922.0397196233212</v>
      </c>
      <c r="R239" s="50">
        <v>1849.7236505386011</v>
      </c>
      <c r="S239" s="50">
        <v>1752.2476808784731</v>
      </c>
      <c r="T239" s="50">
        <v>1681.928139889025</v>
      </c>
    </row>
    <row r="240" spans="1:20" x14ac:dyDescent="0.25">
      <c r="A240" t="str">
        <f t="shared" si="10"/>
        <v>116 scheikundige nijverheid</v>
      </c>
      <c r="B240" s="10">
        <v>116</v>
      </c>
      <c r="C240" s="3" t="s">
        <v>85</v>
      </c>
      <c r="D240" s="50">
        <v>39</v>
      </c>
      <c r="E240" s="50">
        <v>38</v>
      </c>
      <c r="F240" s="50">
        <v>49</v>
      </c>
      <c r="G240" s="50">
        <v>53</v>
      </c>
      <c r="H240" s="50">
        <v>57</v>
      </c>
      <c r="I240" s="50">
        <v>64</v>
      </c>
      <c r="J240" s="50">
        <v>81</v>
      </c>
      <c r="K240" s="50">
        <v>77</v>
      </c>
      <c r="L240" s="50">
        <v>81</v>
      </c>
      <c r="M240" s="50">
        <v>88</v>
      </c>
      <c r="N240" s="50">
        <v>104.40260535915915</v>
      </c>
      <c r="O240" s="284">
        <v>218.78969159044325</v>
      </c>
      <c r="P240" s="50">
        <v>254.05544574615871</v>
      </c>
      <c r="Q240" s="50">
        <v>297.02773669537783</v>
      </c>
      <c r="R240" s="50">
        <v>356.61738886448529</v>
      </c>
      <c r="S240" s="50">
        <v>383.35409543866666</v>
      </c>
      <c r="T240" s="50">
        <v>549.51095096759468</v>
      </c>
    </row>
    <row r="241" spans="1:20" x14ac:dyDescent="0.25">
      <c r="A241" t="str">
        <f t="shared" si="10"/>
        <v>116 scheikundige nijverheid</v>
      </c>
      <c r="B241" s="10">
        <v>116</v>
      </c>
      <c r="C241" s="3" t="s">
        <v>6</v>
      </c>
      <c r="D241" s="50">
        <v>3415</v>
      </c>
      <c r="E241" s="50">
        <v>3536</v>
      </c>
      <c r="F241" s="50">
        <v>3967</v>
      </c>
      <c r="G241" s="50">
        <v>4485</v>
      </c>
      <c r="H241" s="50">
        <v>4997</v>
      </c>
      <c r="I241" s="50">
        <v>5515</v>
      </c>
      <c r="J241" s="50">
        <v>5896</v>
      </c>
      <c r="K241" s="50">
        <v>6138</v>
      </c>
      <c r="L241" s="50">
        <v>6396</v>
      </c>
      <c r="M241" s="50">
        <v>6617</v>
      </c>
      <c r="N241" s="50">
        <v>6563.2502698270546</v>
      </c>
      <c r="O241" s="284">
        <v>6580.5091849890878</v>
      </c>
      <c r="P241" s="50">
        <v>6517.5579215465859</v>
      </c>
      <c r="Q241" s="50">
        <v>6360.5023550727255</v>
      </c>
      <c r="R241" s="50">
        <v>6175.117587252842</v>
      </c>
      <c r="S241" s="50">
        <v>5970.1492471390711</v>
      </c>
      <c r="T241" s="50">
        <v>5918.3236303785134</v>
      </c>
    </row>
    <row r="242" spans="1:20" x14ac:dyDescent="0.25">
      <c r="A242" t="str">
        <f t="shared" si="10"/>
        <v>116 scheikundige nijverheid</v>
      </c>
      <c r="B242" s="10">
        <v>116</v>
      </c>
      <c r="C242" s="3" t="s">
        <v>86</v>
      </c>
      <c r="D242" s="193">
        <v>1.0070193448599249</v>
      </c>
      <c r="E242" s="192"/>
      <c r="F242" s="192"/>
      <c r="G242" s="192"/>
      <c r="H242" s="192"/>
      <c r="I242" s="192"/>
      <c r="J242" s="192"/>
      <c r="K242" s="192"/>
      <c r="L242" s="192"/>
      <c r="M242" s="192"/>
      <c r="N242" s="192"/>
      <c r="O242" s="286"/>
      <c r="P242" s="192"/>
      <c r="Q242" s="192"/>
      <c r="R242" s="192"/>
      <c r="S242" s="192"/>
      <c r="T242" s="192"/>
    </row>
    <row r="243" spans="1:20" x14ac:dyDescent="0.25">
      <c r="A243" t="str">
        <f t="shared" si="10"/>
        <v>116 scheikundige nijverheid</v>
      </c>
      <c r="B243" s="10">
        <v>116</v>
      </c>
      <c r="C243" s="3" t="s">
        <v>87</v>
      </c>
      <c r="D243" s="192"/>
      <c r="E243" s="193">
        <v>1.1841111024174289E-2</v>
      </c>
      <c r="F243" s="193">
        <v>4.3772950864384708E-4</v>
      </c>
      <c r="G243" s="193">
        <v>-2.5966965785733098E-3</v>
      </c>
      <c r="H243" s="193">
        <v>-5.7664043733587356E-3</v>
      </c>
      <c r="I243" s="193">
        <v>-2.0310230228460791E-3</v>
      </c>
      <c r="J243" s="193">
        <v>1.0076187925049385E-2</v>
      </c>
      <c r="K243" s="193">
        <v>-4.7947708336126826E-4</v>
      </c>
      <c r="L243" s="193">
        <v>-1.1624093598215479E-2</v>
      </c>
      <c r="M243" s="193">
        <v>1.2421506731305376E-2</v>
      </c>
      <c r="N243" s="193">
        <v>2.3773728620182455E-2</v>
      </c>
      <c r="O243" s="285">
        <v>3.7102990064107888E-3</v>
      </c>
      <c r="P243" s="193">
        <v>3.7102990064107333E-3</v>
      </c>
      <c r="Q243" s="193">
        <v>3.7102990064108998E-3</v>
      </c>
      <c r="R243" s="193">
        <v>3.7102990064107333E-3</v>
      </c>
      <c r="S243" s="193">
        <v>3.7102990064106778E-3</v>
      </c>
      <c r="T243" s="193">
        <v>3.7102990064108998E-3</v>
      </c>
    </row>
    <row r="244" spans="1:20" x14ac:dyDescent="0.25">
      <c r="A244" t="str">
        <f t="shared" si="10"/>
        <v>116 scheikundige nijverheid</v>
      </c>
      <c r="B244" s="10">
        <v>116</v>
      </c>
      <c r="C244" s="3" t="s">
        <v>88</v>
      </c>
      <c r="D244" s="194"/>
      <c r="E244" s="50">
        <v>27.332382182043844</v>
      </c>
      <c r="F244" s="50">
        <v>19.501060664004704</v>
      </c>
      <c r="G244" s="50">
        <v>18.295536402953374</v>
      </c>
      <c r="H244" s="50">
        <v>21.547832812439133</v>
      </c>
      <c r="I244" s="50">
        <v>29.389980256973356</v>
      </c>
      <c r="J244" s="50">
        <v>23.261659496357534</v>
      </c>
      <c r="K244" s="50">
        <v>21.186277192607101</v>
      </c>
      <c r="L244" s="50">
        <v>22.523484003417483</v>
      </c>
      <c r="M244" s="50">
        <v>33.139964309635445</v>
      </c>
      <c r="N244" s="50">
        <v>34.555937948666617</v>
      </c>
      <c r="O244" s="284">
        <v>21.350656595244892</v>
      </c>
      <c r="P244" s="50">
        <v>22.710636126785293</v>
      </c>
      <c r="Q244" s="50">
        <v>24.298516955944841</v>
      </c>
      <c r="R244" s="50">
        <v>25.644200552150796</v>
      </c>
      <c r="S244" s="50">
        <v>26.831145969290866</v>
      </c>
      <c r="T244" s="50">
        <v>27.899491377891309</v>
      </c>
    </row>
    <row r="245" spans="1:20" x14ac:dyDescent="0.25">
      <c r="A245" t="str">
        <f t="shared" si="10"/>
        <v>116 scheikundige nijverheid</v>
      </c>
      <c r="B245" s="10">
        <v>116</v>
      </c>
      <c r="C245" s="3" t="s">
        <v>89</v>
      </c>
      <c r="D245" s="194"/>
      <c r="E245" s="50">
        <v>366.99705986719346</v>
      </c>
      <c r="F245" s="50">
        <v>351.65281324513597</v>
      </c>
      <c r="G245" s="50">
        <v>356.40216968063976</v>
      </c>
      <c r="H245" s="50">
        <v>347.18214910935058</v>
      </c>
      <c r="I245" s="50">
        <v>361.55217869586676</v>
      </c>
      <c r="J245" s="50">
        <v>387.67412212353867</v>
      </c>
      <c r="K245" s="50">
        <v>345.83862537156926</v>
      </c>
      <c r="L245" s="50">
        <v>335.03900297461206</v>
      </c>
      <c r="M245" s="50">
        <v>433.62241758478336</v>
      </c>
      <c r="N245" s="50">
        <v>427.95602382922391</v>
      </c>
      <c r="O245" s="284">
        <v>317.07342554431835</v>
      </c>
      <c r="P245" s="50">
        <v>337.27015189847219</v>
      </c>
      <c r="Q245" s="50">
        <v>360.85138517866568</v>
      </c>
      <c r="R245" s="50">
        <v>380.83580606260455</v>
      </c>
      <c r="S245" s="50">
        <v>398.46284472850431</v>
      </c>
      <c r="T245" s="50">
        <v>414.32858341707163</v>
      </c>
    </row>
    <row r="246" spans="1:20" x14ac:dyDescent="0.25">
      <c r="A246" t="str">
        <f t="shared" si="10"/>
        <v>116 scheikundige nijverheid</v>
      </c>
      <c r="B246" s="10">
        <v>116</v>
      </c>
      <c r="C246" s="3" t="s">
        <v>90</v>
      </c>
      <c r="D246" s="194"/>
      <c r="E246" s="50">
        <v>436.20933227240914</v>
      </c>
      <c r="F246" s="50">
        <v>402.17023047970804</v>
      </c>
      <c r="G246" s="50">
        <v>399.88728595630948</v>
      </c>
      <c r="H246" s="50">
        <v>404.84985343833614</v>
      </c>
      <c r="I246" s="50">
        <v>445.23702390923512</v>
      </c>
      <c r="J246" s="50">
        <v>501.78886532861048</v>
      </c>
      <c r="K246" s="50">
        <v>463.87187396518055</v>
      </c>
      <c r="L246" s="50">
        <v>427.88847464382297</v>
      </c>
      <c r="M246" s="50">
        <v>542.95702140428682</v>
      </c>
      <c r="N246" s="50">
        <v>552.46508065491594</v>
      </c>
      <c r="O246" s="284">
        <v>390.83694478729683</v>
      </c>
      <c r="P246" s="50">
        <v>415.73220937596938</v>
      </c>
      <c r="Q246" s="50">
        <v>444.79934785887951</v>
      </c>
      <c r="R246" s="50">
        <v>469.43291652901809</v>
      </c>
      <c r="S246" s="50">
        <v>491.16068487163778</v>
      </c>
      <c r="T246" s="50">
        <v>510.71740686809085</v>
      </c>
    </row>
    <row r="247" spans="1:20" x14ac:dyDescent="0.25">
      <c r="A247" t="str">
        <f t="shared" si="10"/>
        <v>116 scheikundige nijverheid</v>
      </c>
      <c r="B247" s="10">
        <v>116</v>
      </c>
      <c r="C247" s="3" t="s">
        <v>91</v>
      </c>
      <c r="D247" s="194"/>
      <c r="E247" s="50">
        <v>437.53444611848562</v>
      </c>
      <c r="F247" s="50">
        <v>374.80024370605588</v>
      </c>
      <c r="G247" s="50">
        <v>355.73187248117046</v>
      </c>
      <c r="H247" s="50">
        <v>338.59608489442451</v>
      </c>
      <c r="I247" s="50">
        <v>344.8403828389292</v>
      </c>
      <c r="J247" s="50">
        <v>391.39276346944212</v>
      </c>
      <c r="K247" s="50">
        <v>356.4189170112038</v>
      </c>
      <c r="L247" s="50">
        <v>328.41401256292414</v>
      </c>
      <c r="M247" s="50">
        <v>439.46034151271533</v>
      </c>
      <c r="N247" s="50">
        <v>494.66381653557153</v>
      </c>
      <c r="O247" s="284">
        <v>421.83474937510317</v>
      </c>
      <c r="P247" s="50">
        <v>407.08025973334298</v>
      </c>
      <c r="Q247" s="50">
        <v>391.81643554081819</v>
      </c>
      <c r="R247" s="50">
        <v>380.68762263931995</v>
      </c>
      <c r="S247" s="50">
        <v>367.9735073871305</v>
      </c>
      <c r="T247" s="50">
        <v>366.86481056870133</v>
      </c>
    </row>
    <row r="248" spans="1:20" x14ac:dyDescent="0.25">
      <c r="A248" t="str">
        <f t="shared" si="10"/>
        <v>116 scheikundige nijverheid</v>
      </c>
      <c r="B248" s="10">
        <v>116</v>
      </c>
      <c r="C248" s="3" t="s">
        <v>92</v>
      </c>
      <c r="D248" s="194"/>
      <c r="E248" s="50">
        <v>362.30355558814875</v>
      </c>
      <c r="F248" s="50">
        <v>314.92740559128521</v>
      </c>
      <c r="G248" s="50">
        <v>300.7816397939248</v>
      </c>
      <c r="H248" s="50">
        <v>282.75400910107544</v>
      </c>
      <c r="I248" s="50">
        <v>297.29328050204089</v>
      </c>
      <c r="J248" s="50">
        <v>338.85419538622756</v>
      </c>
      <c r="K248" s="50">
        <v>281.70472206011124</v>
      </c>
      <c r="L248" s="50">
        <v>240.60195444253378</v>
      </c>
      <c r="M248" s="50">
        <v>329.98440624877259</v>
      </c>
      <c r="N248" s="50">
        <v>360.57874332114449</v>
      </c>
      <c r="O248" s="284">
        <v>292.08652848188325</v>
      </c>
      <c r="P248" s="50">
        <v>297.03545506493191</v>
      </c>
      <c r="Q248" s="50">
        <v>302.01331851891672</v>
      </c>
      <c r="R248" s="50">
        <v>307.02025418999369</v>
      </c>
      <c r="S248" s="50">
        <v>322.08196801894974</v>
      </c>
      <c r="T248" s="50">
        <v>325.06683774585133</v>
      </c>
    </row>
    <row r="249" spans="1:20" x14ac:dyDescent="0.25">
      <c r="A249" t="str">
        <f t="shared" si="10"/>
        <v>116 scheikundige nijverheid</v>
      </c>
      <c r="B249" s="10">
        <v>116</v>
      </c>
      <c r="C249" s="3" t="s">
        <v>93</v>
      </c>
      <c r="D249" s="194"/>
      <c r="E249" s="50">
        <v>321.76954675355302</v>
      </c>
      <c r="F249" s="50">
        <v>254.74306548647462</v>
      </c>
      <c r="G249" s="50">
        <v>228.64921191751841</v>
      </c>
      <c r="H249" s="50">
        <v>214.29974659615627</v>
      </c>
      <c r="I249" s="50">
        <v>229.16051034034885</v>
      </c>
      <c r="J249" s="50">
        <v>277.88199637642862</v>
      </c>
      <c r="K249" s="50">
        <v>233.61530719149016</v>
      </c>
      <c r="L249" s="50">
        <v>190.48309167268889</v>
      </c>
      <c r="M249" s="50">
        <v>286.64194161667086</v>
      </c>
      <c r="N249" s="50">
        <v>322.93275376263904</v>
      </c>
      <c r="O249" s="284">
        <v>239.59636197589569</v>
      </c>
      <c r="P249" s="50">
        <v>229.91978125552529</v>
      </c>
      <c r="Q249" s="50">
        <v>228.50234900486805</v>
      </c>
      <c r="R249" s="50">
        <v>227.64709332271528</v>
      </c>
      <c r="S249" s="50">
        <v>223.96990942041461</v>
      </c>
      <c r="T249" s="50">
        <v>225.3353423112143</v>
      </c>
    </row>
    <row r="250" spans="1:20" x14ac:dyDescent="0.25">
      <c r="A250" t="str">
        <f t="shared" si="10"/>
        <v>116 scheikundige nijverheid</v>
      </c>
      <c r="B250" s="10">
        <v>116</v>
      </c>
      <c r="C250" s="3" t="s">
        <v>94</v>
      </c>
      <c r="D250" s="194"/>
      <c r="E250" s="50">
        <v>319.13109626878963</v>
      </c>
      <c r="F250" s="50">
        <v>246.40446467154507</v>
      </c>
      <c r="G250" s="50">
        <v>225.30214039509582</v>
      </c>
      <c r="H250" s="50">
        <v>205.53853648611096</v>
      </c>
      <c r="I250" s="50">
        <v>215.4381659630366</v>
      </c>
      <c r="J250" s="50">
        <v>261.51624695976597</v>
      </c>
      <c r="K250" s="50">
        <v>203.94210627420028</v>
      </c>
      <c r="L250" s="50">
        <v>152.31885490133664</v>
      </c>
      <c r="M250" s="50">
        <v>253.32999481063783</v>
      </c>
      <c r="N250" s="50">
        <v>289.57828298234404</v>
      </c>
      <c r="O250" s="284">
        <v>209.44490949865875</v>
      </c>
      <c r="P250" s="50">
        <v>213.18617171813122</v>
      </c>
      <c r="Q250" s="50">
        <v>212.49700892932321</v>
      </c>
      <c r="R250" s="50">
        <v>210.79081562302062</v>
      </c>
      <c r="S250" s="50">
        <v>207.57762689383412</v>
      </c>
      <c r="T250" s="50">
        <v>203.11049538309092</v>
      </c>
    </row>
    <row r="251" spans="1:20" x14ac:dyDescent="0.25">
      <c r="A251" t="str">
        <f t="shared" si="10"/>
        <v>116 scheikundige nijverheid</v>
      </c>
      <c r="B251" s="10">
        <v>116</v>
      </c>
      <c r="C251" s="3" t="s">
        <v>95</v>
      </c>
      <c r="D251" s="192"/>
      <c r="E251" s="50">
        <v>231.59385614529023</v>
      </c>
      <c r="F251" s="50">
        <v>178.41214007042919</v>
      </c>
      <c r="G251" s="50">
        <v>167.0211485768038</v>
      </c>
      <c r="H251" s="50">
        <v>151.12294157358946</v>
      </c>
      <c r="I251" s="50">
        <v>170.74991822380207</v>
      </c>
      <c r="J251" s="50">
        <v>228.4203039693538</v>
      </c>
      <c r="K251" s="50">
        <v>167.8148732156022</v>
      </c>
      <c r="L251" s="50">
        <v>112.28345574102696</v>
      </c>
      <c r="M251" s="50">
        <v>221.84021494984944</v>
      </c>
      <c r="N251" s="50">
        <v>263.6708466875948</v>
      </c>
      <c r="O251" s="284">
        <v>168.21302493726245</v>
      </c>
      <c r="P251" s="50">
        <v>161.81048995822442</v>
      </c>
      <c r="Q251" s="50">
        <v>154.96498283124706</v>
      </c>
      <c r="R251" s="50">
        <v>152.72838225618779</v>
      </c>
      <c r="S251" s="50">
        <v>151.63019825675235</v>
      </c>
      <c r="T251" s="50">
        <v>151.6367926571223</v>
      </c>
    </row>
    <row r="252" spans="1:20" x14ac:dyDescent="0.25">
      <c r="A252" t="str">
        <f t="shared" si="10"/>
        <v>116 scheikundige nijverheid</v>
      </c>
      <c r="B252" s="10">
        <v>116</v>
      </c>
      <c r="C252" s="3" t="s">
        <v>96</v>
      </c>
      <c r="D252" s="192"/>
      <c r="E252" s="50">
        <v>246.06382636019509</v>
      </c>
      <c r="F252" s="50">
        <v>225.48239984340313</v>
      </c>
      <c r="G252" s="50">
        <v>243.81508350868859</v>
      </c>
      <c r="H252" s="50">
        <v>264.21132302956767</v>
      </c>
      <c r="I252" s="50">
        <v>312.89943970320013</v>
      </c>
      <c r="J252" s="50">
        <v>395.8018245552517</v>
      </c>
      <c r="K252" s="50">
        <v>363.15178512741744</v>
      </c>
      <c r="L252" s="50">
        <v>317.20665377729517</v>
      </c>
      <c r="M252" s="50">
        <v>444.40624697165123</v>
      </c>
      <c r="N252" s="50">
        <v>499.40838668130993</v>
      </c>
      <c r="O252" s="284">
        <v>378.99786058142115</v>
      </c>
      <c r="P252" s="50">
        <v>361.95756565295324</v>
      </c>
      <c r="Q252" s="50">
        <v>351.7124917835215</v>
      </c>
      <c r="R252" s="50">
        <v>339.60784014895393</v>
      </c>
      <c r="S252" s="50">
        <v>325.44943103043278</v>
      </c>
      <c r="T252" s="50">
        <v>314.44231681783998</v>
      </c>
    </row>
    <row r="253" spans="1:20" x14ac:dyDescent="0.25">
      <c r="A253" t="str">
        <f t="shared" si="10"/>
        <v>116 scheikundige nijverheid</v>
      </c>
      <c r="B253" s="10">
        <v>116</v>
      </c>
      <c r="C253" s="3" t="s">
        <v>97</v>
      </c>
      <c r="D253" s="192"/>
      <c r="E253" s="50">
        <v>180.43613089509421</v>
      </c>
      <c r="F253" s="50">
        <v>169.85463226077869</v>
      </c>
      <c r="G253" s="50">
        <v>184.61793669822342</v>
      </c>
      <c r="H253" s="50">
        <v>206.48554539194913</v>
      </c>
      <c r="I253" s="50">
        <v>222.17391785712363</v>
      </c>
      <c r="J253" s="50">
        <v>269.77662977865924</v>
      </c>
      <c r="K253" s="50">
        <v>306.50716960110668</v>
      </c>
      <c r="L253" s="50">
        <v>333.36954202456138</v>
      </c>
      <c r="M253" s="50">
        <v>396.32890123066824</v>
      </c>
      <c r="N253" s="50">
        <v>476.47766044337607</v>
      </c>
      <c r="O253" s="284">
        <v>498.17804688448916</v>
      </c>
      <c r="P253" s="50">
        <v>528.19087330805348</v>
      </c>
      <c r="Q253" s="50">
        <v>535.43663162691439</v>
      </c>
      <c r="R253" s="50">
        <v>521.22273689941414</v>
      </c>
      <c r="S253" s="50">
        <v>501.61191457076217</v>
      </c>
      <c r="T253" s="50">
        <v>475.17817796820515</v>
      </c>
    </row>
    <row r="254" spans="1:20" x14ac:dyDescent="0.25">
      <c r="A254" t="str">
        <f t="shared" si="10"/>
        <v>116 scheikundige nijverheid</v>
      </c>
      <c r="B254" s="10">
        <v>116</v>
      </c>
      <c r="C254" s="3" t="s">
        <v>98</v>
      </c>
      <c r="D254" s="192"/>
      <c r="E254" s="50">
        <v>11.658036825846267</v>
      </c>
      <c r="F254" s="50">
        <v>10.925784307080564</v>
      </c>
      <c r="G254" s="50">
        <v>13.939824465067087</v>
      </c>
      <c r="H254" s="50">
        <v>14.909774806234649</v>
      </c>
      <c r="I254" s="50">
        <v>16.247957566325919</v>
      </c>
      <c r="J254" s="50">
        <v>19.018182276890904</v>
      </c>
      <c r="K254" s="50">
        <v>23.214878078508789</v>
      </c>
      <c r="L254" s="50">
        <v>21.210328874592975</v>
      </c>
      <c r="M254" s="50">
        <v>24.259857767496786</v>
      </c>
      <c r="N254" s="50">
        <v>27.355384211896705</v>
      </c>
      <c r="O254" s="284">
        <v>30.359568656823317</v>
      </c>
      <c r="P254" s="50">
        <v>63.622556548226321</v>
      </c>
      <c r="Q254" s="50">
        <v>73.877598372536241</v>
      </c>
      <c r="R254" s="50">
        <v>86.373648762521526</v>
      </c>
      <c r="S254" s="50">
        <v>103.70191494937224</v>
      </c>
      <c r="T254" s="50">
        <v>111.47676765638847</v>
      </c>
    </row>
    <row r="255" spans="1:20" x14ac:dyDescent="0.25">
      <c r="A255" t="str">
        <f t="shared" si="10"/>
        <v>116 scheikundige nijverheid</v>
      </c>
      <c r="B255" s="10">
        <v>116</v>
      </c>
      <c r="C255" s="3" t="s">
        <v>26</v>
      </c>
      <c r="D255" s="194"/>
      <c r="E255" s="50">
        <v>438.1579940811356</v>
      </c>
      <c r="F255" s="50">
        <v>406.26281641126241</v>
      </c>
      <c r="G255" s="50">
        <v>442.37284467197912</v>
      </c>
      <c r="H255" s="50">
        <v>485.60664322775142</v>
      </c>
      <c r="I255" s="50">
        <v>551.32131512664967</v>
      </c>
      <c r="J255" s="50">
        <v>684.59663661080185</v>
      </c>
      <c r="K255" s="50">
        <v>692.87383280703295</v>
      </c>
      <c r="L255" s="50">
        <v>671.78652467644952</v>
      </c>
      <c r="M255" s="50">
        <v>864.99500596981625</v>
      </c>
      <c r="N255" s="50">
        <v>1003.2414313365828</v>
      </c>
      <c r="O255" s="284">
        <v>907.5354761227336</v>
      </c>
      <c r="P255" s="50">
        <v>953.77099550923299</v>
      </c>
      <c r="Q255" s="50">
        <v>961.02672178297212</v>
      </c>
      <c r="R255" s="50">
        <v>947.20422581088951</v>
      </c>
      <c r="S255" s="50">
        <v>930.76326055056722</v>
      </c>
      <c r="T255" s="50">
        <v>901.09726244243359</v>
      </c>
    </row>
    <row r="256" spans="1:20" x14ac:dyDescent="0.25">
      <c r="A256" t="str">
        <f t="shared" si="10"/>
        <v>116 scheikundige nijverheid</v>
      </c>
      <c r="B256" s="10">
        <v>116</v>
      </c>
      <c r="C256" s="3" t="s">
        <v>19</v>
      </c>
      <c r="D256" s="194"/>
      <c r="E256" s="50">
        <v>2941.0292692770495</v>
      </c>
      <c r="F256" s="50">
        <v>2548.8742403259012</v>
      </c>
      <c r="G256" s="50">
        <v>2494.4438498763948</v>
      </c>
      <c r="H256" s="50">
        <v>2451.4977972392339</v>
      </c>
      <c r="I256" s="50">
        <v>2644.9827558568832</v>
      </c>
      <c r="J256" s="50">
        <v>3095.3867897205264</v>
      </c>
      <c r="K256" s="50">
        <v>2767.2665350889979</v>
      </c>
      <c r="L256" s="50">
        <v>2481.3388556188124</v>
      </c>
      <c r="M256" s="50">
        <v>3405.9713084071677</v>
      </c>
      <c r="N256" s="50">
        <v>3749.642917058683</v>
      </c>
      <c r="O256" s="284">
        <v>2967.9720773183972</v>
      </c>
      <c r="P256" s="50">
        <v>3038.5161506406157</v>
      </c>
      <c r="Q256" s="50">
        <v>3080.7700666016353</v>
      </c>
      <c r="R256" s="50">
        <v>3101.9913169859001</v>
      </c>
      <c r="S256" s="50">
        <v>3120.4511460970812</v>
      </c>
      <c r="T256" s="50">
        <v>3126.0570227714675</v>
      </c>
    </row>
    <row r="257" spans="1:21" x14ac:dyDescent="0.25">
      <c r="A257" t="str">
        <f t="shared" si="10"/>
        <v>116 scheikundige nijverheid</v>
      </c>
      <c r="B257" s="10">
        <v>116</v>
      </c>
      <c r="C257" s="3" t="s">
        <v>20</v>
      </c>
      <c r="D257" s="194"/>
      <c r="E257" s="193">
        <v>0.14898117426381194</v>
      </c>
      <c r="F257" s="193">
        <v>0.1593891177460828</v>
      </c>
      <c r="G257" s="193">
        <v>0.17734327621521714</v>
      </c>
      <c r="H257" s="193">
        <v>0.19808569429457357</v>
      </c>
      <c r="I257" s="193">
        <v>0.20844041947186176</v>
      </c>
      <c r="J257" s="193">
        <v>0.22116675010834821</v>
      </c>
      <c r="K257" s="193">
        <v>0.25038203729976066</v>
      </c>
      <c r="L257" s="193">
        <v>0.27073550359929177</v>
      </c>
      <c r="M257" s="193">
        <v>0.25396426676722028</v>
      </c>
      <c r="N257" s="193">
        <v>0.26755652565539528</v>
      </c>
      <c r="O257" s="285">
        <v>0.30577628511340449</v>
      </c>
      <c r="P257" s="193">
        <v>0.31389367316943428</v>
      </c>
      <c r="Q257" s="193">
        <v>0.31194367025354491</v>
      </c>
      <c r="R257" s="193">
        <v>0.30535360322389804</v>
      </c>
      <c r="S257" s="193">
        <v>0.29827842737250471</v>
      </c>
      <c r="T257" s="193">
        <v>0.28825362297567692</v>
      </c>
    </row>
    <row r="258" spans="1:21" x14ac:dyDescent="0.25">
      <c r="A258" t="str">
        <f t="shared" si="10"/>
        <v>116 scheikundige nijverheid</v>
      </c>
      <c r="B258" s="10">
        <v>116</v>
      </c>
      <c r="C258" s="41" t="s">
        <v>29</v>
      </c>
      <c r="D258" s="194"/>
      <c r="E258" s="50">
        <v>2428.0292692770495</v>
      </c>
      <c r="F258" s="50">
        <v>2548.8742403259012</v>
      </c>
      <c r="G258" s="50">
        <v>2494.4438498763948</v>
      </c>
      <c r="H258" s="50">
        <v>2451.4977972392339</v>
      </c>
      <c r="I258" s="50">
        <v>2644.9827558568832</v>
      </c>
      <c r="J258" s="50">
        <v>2678.3867897205264</v>
      </c>
      <c r="K258" s="50">
        <v>2767.2665350889979</v>
      </c>
      <c r="L258" s="50">
        <v>2481.3388556188124</v>
      </c>
      <c r="M258" s="50">
        <v>2825.9713084071677</v>
      </c>
      <c r="N258" s="50">
        <v>2454.3239172674416</v>
      </c>
      <c r="O258" s="284">
        <v>2955.6673761313423</v>
      </c>
      <c r="P258" s="50">
        <v>3026.2163867537101</v>
      </c>
      <c r="Q258" s="50">
        <v>3068.4752380337595</v>
      </c>
      <c r="R258" s="50">
        <v>3089.7014217567603</v>
      </c>
      <c r="S258" s="50">
        <v>3108.1661822271549</v>
      </c>
      <c r="T258" s="50">
        <v>3113.7769882820144</v>
      </c>
      <c r="U258" s="8"/>
    </row>
    <row r="259" spans="1:21" x14ac:dyDescent="0.25">
      <c r="A259" t="str">
        <f t="shared" ref="A259:A322" si="11">VLOOKUP(B259,$AN$3:$AO$60,2)</f>
        <v>118 voedingsnijverheid</v>
      </c>
      <c r="B259" s="10">
        <v>118</v>
      </c>
      <c r="C259" s="41" t="s">
        <v>25</v>
      </c>
      <c r="D259" s="50">
        <v>42269</v>
      </c>
      <c r="E259" s="50">
        <v>42410</v>
      </c>
      <c r="F259" s="50">
        <v>42238</v>
      </c>
      <c r="G259" s="50">
        <v>42748</v>
      </c>
      <c r="H259" s="50">
        <v>43690</v>
      </c>
      <c r="I259" s="50">
        <v>44230</v>
      </c>
      <c r="J259" s="50">
        <v>45049</v>
      </c>
      <c r="K259" s="50">
        <v>45429</v>
      </c>
      <c r="L259" s="50">
        <v>46726</v>
      </c>
      <c r="M259" s="50">
        <v>46895</v>
      </c>
      <c r="N259" s="50">
        <v>46723.338444598783</v>
      </c>
      <c r="O259" s="284">
        <v>47193.588404050293</v>
      </c>
      <c r="P259" s="50">
        <v>47668.571223603947</v>
      </c>
      <c r="Q259" s="50">
        <v>48148.334537426053</v>
      </c>
      <c r="R259" s="50">
        <v>48632.926459099843</v>
      </c>
      <c r="S259" s="50">
        <v>49122.395586450773</v>
      </c>
      <c r="T259" s="50">
        <v>49616.791006420171</v>
      </c>
    </row>
    <row r="260" spans="1:21" x14ac:dyDescent="0.25">
      <c r="A260" t="str">
        <f t="shared" si="11"/>
        <v>118 voedingsnijverheid</v>
      </c>
      <c r="B260" s="10">
        <v>118</v>
      </c>
      <c r="C260" s="41" t="s">
        <v>83</v>
      </c>
      <c r="D260" s="192"/>
      <c r="E260" s="50">
        <v>141</v>
      </c>
      <c r="F260" s="50">
        <v>-172</v>
      </c>
      <c r="G260" s="50">
        <v>510</v>
      </c>
      <c r="H260" s="50">
        <v>942</v>
      </c>
      <c r="I260" s="50">
        <v>540</v>
      </c>
      <c r="J260" s="50">
        <v>819</v>
      </c>
      <c r="K260" s="50">
        <v>380</v>
      </c>
      <c r="L260" s="50">
        <v>1297</v>
      </c>
      <c r="M260" s="50">
        <v>169</v>
      </c>
      <c r="N260" s="50">
        <v>-171.6615554012169</v>
      </c>
      <c r="O260" s="284">
        <v>470.24995945151022</v>
      </c>
      <c r="P260" s="50">
        <v>474.98281955365383</v>
      </c>
      <c r="Q260" s="50">
        <v>479.76331382210628</v>
      </c>
      <c r="R260" s="50">
        <v>484.59192167378933</v>
      </c>
      <c r="S260" s="50">
        <v>489.46912735093065</v>
      </c>
      <c r="T260" s="50">
        <v>494.39541996939806</v>
      </c>
    </row>
    <row r="261" spans="1:21" x14ac:dyDescent="0.25">
      <c r="A261" t="str">
        <f t="shared" si="11"/>
        <v>118 voedingsnijverheid</v>
      </c>
      <c r="B261" s="10">
        <v>118</v>
      </c>
      <c r="C261" s="41" t="s">
        <v>84</v>
      </c>
      <c r="D261" s="192"/>
      <c r="E261" s="193">
        <v>1.0033357779933285</v>
      </c>
      <c r="F261" s="193">
        <v>0.99594435274699367</v>
      </c>
      <c r="G261" s="193">
        <v>1.0120744353425826</v>
      </c>
      <c r="H261" s="193">
        <v>1.0220361186488256</v>
      </c>
      <c r="I261" s="193">
        <v>1.0123598077363241</v>
      </c>
      <c r="J261" s="193">
        <v>1.018516843771196</v>
      </c>
      <c r="K261" s="193">
        <v>1.0084352593842261</v>
      </c>
      <c r="L261" s="193">
        <v>1.0285500451253604</v>
      </c>
      <c r="M261" s="193">
        <v>1.00361683003039</v>
      </c>
      <c r="N261" s="193">
        <v>0.99633944865334856</v>
      </c>
      <c r="O261" s="285">
        <v>1.0100645624885967</v>
      </c>
      <c r="P261" s="193">
        <v>1.0100645624885962</v>
      </c>
      <c r="Q261" s="193">
        <v>1.0100645624885971</v>
      </c>
      <c r="R261" s="193">
        <v>1.0100645624885969</v>
      </c>
      <c r="S261" s="193">
        <v>1.0100645624885964</v>
      </c>
      <c r="T261" s="193">
        <v>1.0100645624885967</v>
      </c>
    </row>
    <row r="262" spans="1:21" x14ac:dyDescent="0.25">
      <c r="A262" t="str">
        <f t="shared" si="11"/>
        <v>118 voedingsnijverheid</v>
      </c>
      <c r="B262" s="10">
        <v>118</v>
      </c>
      <c r="C262" s="41" t="s">
        <v>8</v>
      </c>
      <c r="D262" s="50">
        <v>302</v>
      </c>
      <c r="E262" s="50">
        <v>279</v>
      </c>
      <c r="F262" s="50">
        <v>287</v>
      </c>
      <c r="G262" s="50">
        <v>240</v>
      </c>
      <c r="H262" s="50">
        <v>231</v>
      </c>
      <c r="I262" s="50">
        <v>221</v>
      </c>
      <c r="J262" s="50">
        <v>226</v>
      </c>
      <c r="K262" s="50">
        <v>250</v>
      </c>
      <c r="L262" s="50">
        <v>307</v>
      </c>
      <c r="M262" s="50">
        <v>306</v>
      </c>
      <c r="N262" s="50">
        <v>258.71903097561022</v>
      </c>
      <c r="O262" s="284">
        <v>269.03527676885659</v>
      </c>
      <c r="P262" s="50">
        <v>282.24404491386605</v>
      </c>
      <c r="Q262" s="50">
        <v>293.84661417304767</v>
      </c>
      <c r="R262" s="50">
        <v>305.98539591019551</v>
      </c>
      <c r="S262" s="50">
        <v>317.90069045789232</v>
      </c>
      <c r="T262" s="50">
        <v>322.57589163805278</v>
      </c>
    </row>
    <row r="263" spans="1:21" x14ac:dyDescent="0.25">
      <c r="A263" t="str">
        <f t="shared" si="11"/>
        <v>118 voedingsnijverheid</v>
      </c>
      <c r="B263" s="10">
        <v>118</v>
      </c>
      <c r="C263" s="41" t="s">
        <v>9</v>
      </c>
      <c r="D263" s="50">
        <v>2852</v>
      </c>
      <c r="E263" s="50">
        <v>2941</v>
      </c>
      <c r="F263" s="50">
        <v>2914</v>
      </c>
      <c r="G263" s="50">
        <v>2773</v>
      </c>
      <c r="H263" s="50">
        <v>2775</v>
      </c>
      <c r="I263" s="50">
        <v>2781</v>
      </c>
      <c r="J263" s="50">
        <v>2817</v>
      </c>
      <c r="K263" s="50">
        <v>2718</v>
      </c>
      <c r="L263" s="50">
        <v>2832</v>
      </c>
      <c r="M263" s="50">
        <v>2933</v>
      </c>
      <c r="N263" s="50">
        <v>2767.4829980086415</v>
      </c>
      <c r="O263" s="284">
        <v>2877.8345045384372</v>
      </c>
      <c r="P263" s="50">
        <v>3019.1269372137826</v>
      </c>
      <c r="Q263" s="50">
        <v>3143.2380744460088</v>
      </c>
      <c r="R263" s="50">
        <v>3273.0850051005291</v>
      </c>
      <c r="S263" s="50">
        <v>3400.5413230709087</v>
      </c>
      <c r="T263" s="50">
        <v>3450.5513270879064</v>
      </c>
    </row>
    <row r="264" spans="1:21" x14ac:dyDescent="0.25">
      <c r="A264" t="str">
        <f t="shared" si="11"/>
        <v>118 voedingsnijverheid</v>
      </c>
      <c r="B264" s="10">
        <v>118</v>
      </c>
      <c r="C264" s="41" t="s">
        <v>10</v>
      </c>
      <c r="D264" s="50">
        <v>4347</v>
      </c>
      <c r="E264" s="50">
        <v>4288</v>
      </c>
      <c r="F264" s="50">
        <v>4364</v>
      </c>
      <c r="G264" s="50">
        <v>4439</v>
      </c>
      <c r="H264" s="50">
        <v>4571</v>
      </c>
      <c r="I264" s="50">
        <v>4467</v>
      </c>
      <c r="J264" s="50">
        <v>4441</v>
      </c>
      <c r="K264" s="50">
        <v>4581</v>
      </c>
      <c r="L264" s="50">
        <v>4592</v>
      </c>
      <c r="M264" s="50">
        <v>4434</v>
      </c>
      <c r="N264" s="50">
        <v>4348.5111873001397</v>
      </c>
      <c r="O264" s="284">
        <v>4521.9051199911555</v>
      </c>
      <c r="P264" s="50">
        <v>4743.9161403340786</v>
      </c>
      <c r="Q264" s="50">
        <v>4938.930407489911</v>
      </c>
      <c r="R264" s="50">
        <v>5142.9572546264799</v>
      </c>
      <c r="S264" s="50">
        <v>5343.2277621544727</v>
      </c>
      <c r="T264" s="50">
        <v>5421.8078517526092</v>
      </c>
    </row>
    <row r="265" spans="1:21" x14ac:dyDescent="0.25">
      <c r="A265" t="str">
        <f t="shared" si="11"/>
        <v>118 voedingsnijverheid</v>
      </c>
      <c r="B265" s="10">
        <v>118</v>
      </c>
      <c r="C265" s="41" t="s">
        <v>11</v>
      </c>
      <c r="D265" s="50">
        <v>5137</v>
      </c>
      <c r="E265" s="50">
        <v>4989</v>
      </c>
      <c r="F265" s="50">
        <v>4823</v>
      </c>
      <c r="G265" s="50">
        <v>4862</v>
      </c>
      <c r="H265" s="50">
        <v>4932</v>
      </c>
      <c r="I265" s="50">
        <v>5002</v>
      </c>
      <c r="J265" s="50">
        <v>5099</v>
      </c>
      <c r="K265" s="50">
        <v>5093</v>
      </c>
      <c r="L265" s="50">
        <v>5327</v>
      </c>
      <c r="M265" s="50">
        <v>5282</v>
      </c>
      <c r="N265" s="50">
        <v>5237.2167045376718</v>
      </c>
      <c r="O265" s="284">
        <v>5090.3963862187766</v>
      </c>
      <c r="P265" s="50">
        <v>5117.5124421789114</v>
      </c>
      <c r="Q265" s="50">
        <v>5112.2953212118837</v>
      </c>
      <c r="R265" s="50">
        <v>5181.3742513351917</v>
      </c>
      <c r="S265" s="50">
        <v>5295.1417670941491</v>
      </c>
      <c r="T265" s="50">
        <v>5517.5776327892381</v>
      </c>
    </row>
    <row r="266" spans="1:21" x14ac:dyDescent="0.25">
      <c r="A266" t="str">
        <f t="shared" si="11"/>
        <v>118 voedingsnijverheid</v>
      </c>
      <c r="B266" s="10">
        <v>118</v>
      </c>
      <c r="C266" s="41" t="s">
        <v>12</v>
      </c>
      <c r="D266" s="50">
        <v>5270</v>
      </c>
      <c r="E266" s="50">
        <v>5305</v>
      </c>
      <c r="F266" s="50">
        <v>5261</v>
      </c>
      <c r="G266" s="50">
        <v>5377</v>
      </c>
      <c r="H266" s="50">
        <v>5402</v>
      </c>
      <c r="I266" s="50">
        <v>5474</v>
      </c>
      <c r="J266" s="50">
        <v>5507</v>
      </c>
      <c r="K266" s="50">
        <v>5527</v>
      </c>
      <c r="L266" s="50">
        <v>5614</v>
      </c>
      <c r="M266" s="50">
        <v>5568</v>
      </c>
      <c r="N266" s="50">
        <v>5566.0014773084931</v>
      </c>
      <c r="O266" s="284">
        <v>5665.7049829141251</v>
      </c>
      <c r="P266" s="50">
        <v>5630.2495314961125</v>
      </c>
      <c r="Q266" s="50">
        <v>5698.5505291181935</v>
      </c>
      <c r="R266" s="50">
        <v>5683.7088593642875</v>
      </c>
      <c r="S266" s="50">
        <v>5635.5196861021204</v>
      </c>
      <c r="T266" s="50">
        <v>5477.5333279113238</v>
      </c>
    </row>
    <row r="267" spans="1:21" x14ac:dyDescent="0.25">
      <c r="A267" t="str">
        <f t="shared" si="11"/>
        <v>118 voedingsnijverheid</v>
      </c>
      <c r="B267" s="10">
        <v>118</v>
      </c>
      <c r="C267" s="41" t="s">
        <v>13</v>
      </c>
      <c r="D267" s="50">
        <v>6261</v>
      </c>
      <c r="E267" s="50">
        <v>6017</v>
      </c>
      <c r="F267" s="50">
        <v>5709</v>
      </c>
      <c r="G267" s="50">
        <v>5500</v>
      </c>
      <c r="H267" s="50">
        <v>5623</v>
      </c>
      <c r="I267" s="50">
        <v>5675</v>
      </c>
      <c r="J267" s="50">
        <v>5683</v>
      </c>
      <c r="K267" s="50">
        <v>5758</v>
      </c>
      <c r="L267" s="50">
        <v>5999</v>
      </c>
      <c r="M267" s="50">
        <v>5934</v>
      </c>
      <c r="N267" s="50">
        <v>6006.4107099706416</v>
      </c>
      <c r="O267" s="284">
        <v>6014.7914949475471</v>
      </c>
      <c r="P267" s="50">
        <v>6009.5703518251939</v>
      </c>
      <c r="Q267" s="50">
        <v>5920.1726096142302</v>
      </c>
      <c r="R267" s="50">
        <v>5991.4598502348254</v>
      </c>
      <c r="S267" s="50">
        <v>5989.309335064936</v>
      </c>
      <c r="T267" s="50">
        <v>6096.5955331187815</v>
      </c>
    </row>
    <row r="268" spans="1:21" x14ac:dyDescent="0.25">
      <c r="A268" t="str">
        <f t="shared" si="11"/>
        <v>118 voedingsnijverheid</v>
      </c>
      <c r="B268" s="10">
        <v>118</v>
      </c>
      <c r="C268" s="41" t="s">
        <v>14</v>
      </c>
      <c r="D268" s="50">
        <v>6687</v>
      </c>
      <c r="E268" s="50">
        <v>6656</v>
      </c>
      <c r="F268" s="50">
        <v>6489</v>
      </c>
      <c r="G268" s="50">
        <v>6553</v>
      </c>
      <c r="H268" s="50">
        <v>6440</v>
      </c>
      <c r="I268" s="50">
        <v>6267</v>
      </c>
      <c r="J268" s="50">
        <v>6254</v>
      </c>
      <c r="K268" s="50">
        <v>6083</v>
      </c>
      <c r="L268" s="50">
        <v>5997</v>
      </c>
      <c r="M268" s="50">
        <v>6079</v>
      </c>
      <c r="N268" s="50">
        <v>6141.3748296574295</v>
      </c>
      <c r="O268" s="284">
        <v>6173.3735682606648</v>
      </c>
      <c r="P268" s="50">
        <v>6222.7423830845119</v>
      </c>
      <c r="Q268" s="50">
        <v>6413.2552288996712</v>
      </c>
      <c r="R268" s="50">
        <v>6385.2950343558641</v>
      </c>
      <c r="S268" s="50">
        <v>6463.212753737349</v>
      </c>
      <c r="T268" s="50">
        <v>6472.2309176566332</v>
      </c>
    </row>
    <row r="269" spans="1:21" x14ac:dyDescent="0.25">
      <c r="A269" t="str">
        <f t="shared" si="11"/>
        <v>118 voedingsnijverheid</v>
      </c>
      <c r="B269" s="10">
        <v>118</v>
      </c>
      <c r="C269" s="41" t="s">
        <v>15</v>
      </c>
      <c r="D269" s="50">
        <v>6372</v>
      </c>
      <c r="E269" s="50">
        <v>6562</v>
      </c>
      <c r="F269" s="50">
        <v>6568</v>
      </c>
      <c r="G269" s="50">
        <v>6532</v>
      </c>
      <c r="H269" s="50">
        <v>6608</v>
      </c>
      <c r="I269" s="50">
        <v>6495</v>
      </c>
      <c r="J269" s="50">
        <v>6564</v>
      </c>
      <c r="K269" s="50">
        <v>6632</v>
      </c>
      <c r="L269" s="50">
        <v>6827</v>
      </c>
      <c r="M269" s="50">
        <v>6595</v>
      </c>
      <c r="N269" s="50">
        <v>6481.1781698532486</v>
      </c>
      <c r="O269" s="284">
        <v>6408.9186022323283</v>
      </c>
      <c r="P269" s="50">
        <v>6299.1220620550266</v>
      </c>
      <c r="Q269" s="50">
        <v>6132.1193711210908</v>
      </c>
      <c r="R269" s="50">
        <v>6205.1011150994627</v>
      </c>
      <c r="S269" s="50">
        <v>6269.5426931799593</v>
      </c>
      <c r="T269" s="50">
        <v>6303.998541705223</v>
      </c>
    </row>
    <row r="270" spans="1:21" x14ac:dyDescent="0.25">
      <c r="A270" t="str">
        <f t="shared" si="11"/>
        <v>118 voedingsnijverheid</v>
      </c>
      <c r="B270" s="10">
        <v>118</v>
      </c>
      <c r="C270" s="41" t="s">
        <v>16</v>
      </c>
      <c r="D270" s="50">
        <v>3735</v>
      </c>
      <c r="E270" s="50">
        <v>3997</v>
      </c>
      <c r="F270" s="50">
        <v>4349</v>
      </c>
      <c r="G270" s="50">
        <v>4840</v>
      </c>
      <c r="H270" s="50">
        <v>5369</v>
      </c>
      <c r="I270" s="50">
        <v>5853</v>
      </c>
      <c r="J270" s="50">
        <v>6171</v>
      </c>
      <c r="K270" s="50">
        <v>6262</v>
      </c>
      <c r="L270" s="50">
        <v>6404</v>
      </c>
      <c r="M270" s="50">
        <v>6545</v>
      </c>
      <c r="N270" s="50">
        <v>6338.0995611822054</v>
      </c>
      <c r="O270" s="284">
        <v>6238.0362655834724</v>
      </c>
      <c r="P270" s="50">
        <v>6228.2521458342044</v>
      </c>
      <c r="Q270" s="50">
        <v>6299.5548770329042</v>
      </c>
      <c r="R270" s="50">
        <v>6102.9741823066597</v>
      </c>
      <c r="S270" s="50">
        <v>5992.0572803266341</v>
      </c>
      <c r="T270" s="50">
        <v>5922.9605811280362</v>
      </c>
    </row>
    <row r="271" spans="1:21" x14ac:dyDescent="0.25">
      <c r="A271" t="str">
        <f t="shared" si="11"/>
        <v>118 voedingsnijverheid</v>
      </c>
      <c r="B271" s="10">
        <v>118</v>
      </c>
      <c r="C271" s="41" t="s">
        <v>17</v>
      </c>
      <c r="D271" s="50">
        <v>1063</v>
      </c>
      <c r="E271" s="50">
        <v>1132</v>
      </c>
      <c r="F271" s="50">
        <v>1218</v>
      </c>
      <c r="G271" s="50">
        <v>1360</v>
      </c>
      <c r="H271" s="50">
        <v>1437</v>
      </c>
      <c r="I271" s="50">
        <v>1666</v>
      </c>
      <c r="J271" s="50">
        <v>1917</v>
      </c>
      <c r="K271" s="50">
        <v>2091</v>
      </c>
      <c r="L271" s="50">
        <v>2319</v>
      </c>
      <c r="M271" s="50">
        <v>2625</v>
      </c>
      <c r="N271" s="50">
        <v>2943.8585540187464</v>
      </c>
      <c r="O271" s="284">
        <v>3096.1502133646809</v>
      </c>
      <c r="P271" s="50">
        <v>3168.0542416693324</v>
      </c>
      <c r="Q271" s="50">
        <v>3100.1733605024392</v>
      </c>
      <c r="R271" s="50">
        <v>3091.8032725653134</v>
      </c>
      <c r="S271" s="50">
        <v>3002.8542377823687</v>
      </c>
      <c r="T271" s="50">
        <v>2958.35190470826</v>
      </c>
    </row>
    <row r="272" spans="1:21" x14ac:dyDescent="0.25">
      <c r="A272" t="str">
        <f t="shared" si="11"/>
        <v>118 voedingsnijverheid</v>
      </c>
      <c r="B272" s="10">
        <v>118</v>
      </c>
      <c r="C272" s="41" t="s">
        <v>85</v>
      </c>
      <c r="D272" s="50">
        <v>243</v>
      </c>
      <c r="E272" s="50">
        <v>244</v>
      </c>
      <c r="F272" s="50">
        <v>256</v>
      </c>
      <c r="G272" s="50">
        <v>272</v>
      </c>
      <c r="H272" s="50">
        <v>302</v>
      </c>
      <c r="I272" s="50">
        <v>329</v>
      </c>
      <c r="J272" s="50">
        <v>370</v>
      </c>
      <c r="K272" s="50">
        <v>434</v>
      </c>
      <c r="L272" s="50">
        <v>508</v>
      </c>
      <c r="M272" s="50">
        <v>594</v>
      </c>
      <c r="N272" s="50">
        <v>634.48522178596033</v>
      </c>
      <c r="O272" s="284">
        <v>837.44198923023396</v>
      </c>
      <c r="P272" s="50">
        <v>947.78094299894929</v>
      </c>
      <c r="Q272" s="50">
        <v>1096.1981438166815</v>
      </c>
      <c r="R272" s="50">
        <v>1269.1822382010287</v>
      </c>
      <c r="S272" s="50">
        <v>1413.0880574799853</v>
      </c>
      <c r="T272" s="50">
        <v>1672.6074969241024</v>
      </c>
    </row>
    <row r="273" spans="1:20" x14ac:dyDescent="0.25">
      <c r="A273" t="str">
        <f t="shared" si="11"/>
        <v>118 voedingsnijverheid</v>
      </c>
      <c r="B273" s="10">
        <v>118</v>
      </c>
      <c r="C273" s="41" t="s">
        <v>6</v>
      </c>
      <c r="D273" s="50">
        <v>5041</v>
      </c>
      <c r="E273" s="50">
        <v>5373</v>
      </c>
      <c r="F273" s="50">
        <v>5823</v>
      </c>
      <c r="G273" s="50">
        <v>6472</v>
      </c>
      <c r="H273" s="50">
        <v>7108</v>
      </c>
      <c r="I273" s="50">
        <v>7848</v>
      </c>
      <c r="J273" s="50">
        <v>8458</v>
      </c>
      <c r="K273" s="50">
        <v>8787</v>
      </c>
      <c r="L273" s="50">
        <v>9231</v>
      </c>
      <c r="M273" s="50">
        <v>9764</v>
      </c>
      <c r="N273" s="50">
        <v>9916.443336986913</v>
      </c>
      <c r="O273" s="284">
        <v>10171.628468178387</v>
      </c>
      <c r="P273" s="50">
        <v>10344.087330502487</v>
      </c>
      <c r="Q273" s="50">
        <v>10495.926381352025</v>
      </c>
      <c r="R273" s="50">
        <v>10463.959693073002</v>
      </c>
      <c r="S273" s="50">
        <v>10407.999575588987</v>
      </c>
      <c r="T273" s="50">
        <v>10553.919982760399</v>
      </c>
    </row>
    <row r="274" spans="1:20" x14ac:dyDescent="0.25">
      <c r="A274" t="str">
        <f t="shared" si="11"/>
        <v>118 voedingsnijverheid</v>
      </c>
      <c r="B274" s="10">
        <v>118</v>
      </c>
      <c r="C274" s="41" t="s">
        <v>86</v>
      </c>
      <c r="D274" s="193">
        <v>1.0150841914341293</v>
      </c>
      <c r="E274" s="192"/>
      <c r="F274" s="192"/>
      <c r="G274" s="192"/>
      <c r="H274" s="192"/>
      <c r="I274" s="192"/>
      <c r="J274" s="192"/>
      <c r="K274" s="192"/>
      <c r="L274" s="192"/>
      <c r="M274" s="192"/>
      <c r="N274" s="192"/>
      <c r="O274" s="286"/>
      <c r="P274" s="192"/>
      <c r="Q274" s="192"/>
      <c r="R274" s="192"/>
      <c r="S274" s="192"/>
      <c r="T274" s="192"/>
    </row>
    <row r="275" spans="1:20" x14ac:dyDescent="0.25">
      <c r="A275" t="str">
        <f t="shared" si="11"/>
        <v>118 voedingsnijverheid</v>
      </c>
      <c r="B275" s="10">
        <v>118</v>
      </c>
      <c r="C275" s="41" t="s">
        <v>87</v>
      </c>
      <c r="D275" s="192"/>
      <c r="E275" s="193">
        <v>5.8742067204003989E-3</v>
      </c>
      <c r="F275" s="193">
        <v>9.5699193435678231E-3</v>
      </c>
      <c r="G275" s="193">
        <v>1.5048780457733724E-3</v>
      </c>
      <c r="H275" s="193">
        <v>-3.4759636073481426E-3</v>
      </c>
      <c r="I275" s="193">
        <v>1.3621918489026275E-3</v>
      </c>
      <c r="J275" s="193">
        <v>-1.7163261685333442E-3</v>
      </c>
      <c r="K275" s="193">
        <v>3.3244660249516222E-3</v>
      </c>
      <c r="L275" s="193">
        <v>-6.73292684561555E-3</v>
      </c>
      <c r="M275" s="193">
        <v>5.7336807018696367E-3</v>
      </c>
      <c r="N275" s="193">
        <v>9.3723713903903771E-3</v>
      </c>
      <c r="O275" s="285">
        <v>2.5098144727663252E-3</v>
      </c>
      <c r="P275" s="193">
        <v>2.5098144727665472E-3</v>
      </c>
      <c r="Q275" s="193">
        <v>2.5098144727661031E-3</v>
      </c>
      <c r="R275" s="193">
        <v>2.5098144727662142E-3</v>
      </c>
      <c r="S275" s="193">
        <v>2.5098144727664362E-3</v>
      </c>
      <c r="T275" s="193">
        <v>2.5098144727663252E-3</v>
      </c>
    </row>
    <row r="276" spans="1:20" x14ac:dyDescent="0.25">
      <c r="A276" t="str">
        <f t="shared" si="11"/>
        <v>118 voedingsnijverheid</v>
      </c>
      <c r="B276" s="10">
        <v>118</v>
      </c>
      <c r="C276" s="41" t="s">
        <v>88</v>
      </c>
      <c r="D276" s="194"/>
      <c r="E276" s="50">
        <v>164.53505965914837</v>
      </c>
      <c r="F276" s="50">
        <v>153.03534767915644</v>
      </c>
      <c r="G276" s="50">
        <v>155.10879115440716</v>
      </c>
      <c r="H276" s="50">
        <v>128.51229792331259</v>
      </c>
      <c r="I276" s="50">
        <v>124.81070066158229</v>
      </c>
      <c r="J276" s="50">
        <v>118.7272875450284</v>
      </c>
      <c r="K276" s="50">
        <v>122.55264430801908</v>
      </c>
      <c r="L276" s="50">
        <v>133.05273619388376</v>
      </c>
      <c r="M276" s="50">
        <v>167.21600856316721</v>
      </c>
      <c r="N276" s="50">
        <v>167.78477036153151</v>
      </c>
      <c r="O276" s="284">
        <v>140.0843729843904</v>
      </c>
      <c r="P276" s="50">
        <v>145.67014229579459</v>
      </c>
      <c r="Q276" s="50">
        <v>152.82207849666975</v>
      </c>
      <c r="R276" s="50">
        <v>159.10433239021361</v>
      </c>
      <c r="S276" s="50">
        <v>165.67692050648191</v>
      </c>
      <c r="T276" s="50">
        <v>172.12850066022708</v>
      </c>
    </row>
    <row r="277" spans="1:20" x14ac:dyDescent="0.25">
      <c r="A277" t="str">
        <f t="shared" si="11"/>
        <v>118 voedingsnijverheid</v>
      </c>
      <c r="B277" s="10">
        <v>118</v>
      </c>
      <c r="C277" s="41" t="s">
        <v>89</v>
      </c>
      <c r="D277" s="194"/>
      <c r="E277" s="50">
        <v>849.46643086820529</v>
      </c>
      <c r="F277" s="50">
        <v>886.84411648511116</v>
      </c>
      <c r="G277" s="50">
        <v>855.20086865095527</v>
      </c>
      <c r="H277" s="50">
        <v>800.00830755406116</v>
      </c>
      <c r="I277" s="50">
        <v>814.01118736387616</v>
      </c>
      <c r="J277" s="50">
        <v>807.20985294628167</v>
      </c>
      <c r="K277" s="50">
        <v>831.85908304007023</v>
      </c>
      <c r="L277" s="50">
        <v>775.28842495767458</v>
      </c>
      <c r="M277" s="50">
        <v>843.11147358998005</v>
      </c>
      <c r="N277" s="50">
        <v>883.85234759995797</v>
      </c>
      <c r="O277" s="284">
        <v>814.98219590808878</v>
      </c>
      <c r="P277" s="50">
        <v>847.47905792246547</v>
      </c>
      <c r="Q277" s="50">
        <v>889.08755818418433</v>
      </c>
      <c r="R277" s="50">
        <v>925.63642487314064</v>
      </c>
      <c r="S277" s="50">
        <v>963.87439661601809</v>
      </c>
      <c r="T277" s="50">
        <v>1001.4083688126321</v>
      </c>
    </row>
    <row r="278" spans="1:20" x14ac:dyDescent="0.25">
      <c r="A278" t="str">
        <f t="shared" si="11"/>
        <v>118 voedingsnijverheid</v>
      </c>
      <c r="B278" s="10">
        <v>118</v>
      </c>
      <c r="C278" s="41" t="s">
        <v>90</v>
      </c>
      <c r="D278" s="194"/>
      <c r="E278" s="50">
        <v>954.35493173065038</v>
      </c>
      <c r="F278" s="50">
        <v>957.24908995428154</v>
      </c>
      <c r="G278" s="50">
        <v>939.01941830265741</v>
      </c>
      <c r="H278" s="50">
        <v>933.04751361890999</v>
      </c>
      <c r="I278" s="50">
        <v>982.90822160066818</v>
      </c>
      <c r="J278" s="50">
        <v>946.79322301987304</v>
      </c>
      <c r="K278" s="50">
        <v>963.668607970366</v>
      </c>
      <c r="L278" s="50">
        <v>947.97479618770626</v>
      </c>
      <c r="M278" s="50">
        <v>1007.497756399407</v>
      </c>
      <c r="N278" s="50">
        <v>988.96606511285097</v>
      </c>
      <c r="O278" s="284">
        <v>940.05660552197139</v>
      </c>
      <c r="P278" s="50">
        <v>977.54072474412465</v>
      </c>
      <c r="Q278" s="50">
        <v>1025.5348351839339</v>
      </c>
      <c r="R278" s="50">
        <v>1067.6928157236343</v>
      </c>
      <c r="S278" s="50">
        <v>1111.7991263880065</v>
      </c>
      <c r="T278" s="50">
        <v>1155.0933954800939</v>
      </c>
    </row>
    <row r="279" spans="1:20" x14ac:dyDescent="0.25">
      <c r="A279" t="str">
        <f t="shared" si="11"/>
        <v>118 voedingsnijverheid</v>
      </c>
      <c r="B279" s="10">
        <v>118</v>
      </c>
      <c r="C279" s="41" t="s">
        <v>91</v>
      </c>
      <c r="D279" s="194"/>
      <c r="E279" s="50">
        <v>917.60985122533828</v>
      </c>
      <c r="F279" s="50">
        <v>909.61088044696726</v>
      </c>
      <c r="G279" s="50">
        <v>840.44752057233541</v>
      </c>
      <c r="H279" s="50">
        <v>823.02674004978314</v>
      </c>
      <c r="I279" s="50">
        <v>858.7379410659529</v>
      </c>
      <c r="J279" s="50">
        <v>855.52728313061664</v>
      </c>
      <c r="K279" s="50">
        <v>897.82087558070828</v>
      </c>
      <c r="L279" s="50">
        <v>845.54210668689234</v>
      </c>
      <c r="M279" s="50">
        <v>950.80050831730819</v>
      </c>
      <c r="N279" s="50">
        <v>961.98815534348364</v>
      </c>
      <c r="O279" s="284">
        <v>917.89126682123583</v>
      </c>
      <c r="P279" s="50">
        <v>892.15907058424261</v>
      </c>
      <c r="Q279" s="50">
        <v>896.91151684732495</v>
      </c>
      <c r="R279" s="50">
        <v>895.99714762341387</v>
      </c>
      <c r="S279" s="50">
        <v>908.10414075711549</v>
      </c>
      <c r="T279" s="50">
        <v>928.04339762853988</v>
      </c>
    </row>
    <row r="280" spans="1:20" x14ac:dyDescent="0.25">
      <c r="A280" t="str">
        <f t="shared" si="11"/>
        <v>118 voedingsnijverheid</v>
      </c>
      <c r="B280" s="10">
        <v>118</v>
      </c>
      <c r="C280" s="41" t="s">
        <v>92</v>
      </c>
      <c r="D280" s="194"/>
      <c r="E280" s="50">
        <v>755.89206904466982</v>
      </c>
      <c r="F280" s="50">
        <v>780.51798056684697</v>
      </c>
      <c r="G280" s="50">
        <v>731.6141336158438</v>
      </c>
      <c r="H280" s="50">
        <v>720.96353742154611</v>
      </c>
      <c r="I280" s="50">
        <v>750.45132469250041</v>
      </c>
      <c r="J280" s="50">
        <v>743.60183016721442</v>
      </c>
      <c r="K280" s="50">
        <v>775.84427518731673</v>
      </c>
      <c r="L280" s="50">
        <v>723.07473058136804</v>
      </c>
      <c r="M280" s="50">
        <v>804.44411835830158</v>
      </c>
      <c r="N280" s="50">
        <v>818.11289292059178</v>
      </c>
      <c r="O280" s="284">
        <v>779.6222456519863</v>
      </c>
      <c r="P280" s="50">
        <v>793.58757987917602</v>
      </c>
      <c r="Q280" s="50">
        <v>788.62138309180182</v>
      </c>
      <c r="R280" s="50">
        <v>798.18821079809811</v>
      </c>
      <c r="S280" s="50">
        <v>796.10935833103883</v>
      </c>
      <c r="T280" s="50">
        <v>789.35956646915565</v>
      </c>
    </row>
    <row r="281" spans="1:20" x14ac:dyDescent="0.25">
      <c r="A281" t="str">
        <f t="shared" si="11"/>
        <v>118 voedingsnijverheid</v>
      </c>
      <c r="B281" s="10">
        <v>118</v>
      </c>
      <c r="C281" s="41" t="s">
        <v>93</v>
      </c>
      <c r="D281" s="194"/>
      <c r="E281" s="50">
        <v>739.36334307444235</v>
      </c>
      <c r="F281" s="50">
        <v>732.78641371111621</v>
      </c>
      <c r="G281" s="50">
        <v>649.23300229500364</v>
      </c>
      <c r="H281" s="50">
        <v>598.07069103789297</v>
      </c>
      <c r="I281" s="50">
        <v>638.65067462251113</v>
      </c>
      <c r="J281" s="50">
        <v>627.08615549073625</v>
      </c>
      <c r="K281" s="50">
        <v>656.61697563096789</v>
      </c>
      <c r="L281" s="50">
        <v>607.37204912790855</v>
      </c>
      <c r="M281" s="50">
        <v>707.58066994487376</v>
      </c>
      <c r="N281" s="50">
        <v>721.5059254436452</v>
      </c>
      <c r="O281" s="284">
        <v>689.0908968350966</v>
      </c>
      <c r="P281" s="50">
        <v>690.05238996548474</v>
      </c>
      <c r="Q281" s="50">
        <v>689.45338960230106</v>
      </c>
      <c r="R281" s="50">
        <v>679.19715283632024</v>
      </c>
      <c r="S281" s="50">
        <v>687.37564594046444</v>
      </c>
      <c r="T281" s="50">
        <v>687.12892614412749</v>
      </c>
    </row>
    <row r="282" spans="1:20" x14ac:dyDescent="0.25">
      <c r="A282" t="str">
        <f t="shared" si="11"/>
        <v>118 voedingsnijverheid</v>
      </c>
      <c r="B282" s="10">
        <v>118</v>
      </c>
      <c r="C282" s="41" t="s">
        <v>94</v>
      </c>
      <c r="D282" s="194"/>
      <c r="E282" s="50">
        <v>654.75691407602994</v>
      </c>
      <c r="F282" s="50">
        <v>676.32021549885962</v>
      </c>
      <c r="G282" s="50">
        <v>607.01719076442009</v>
      </c>
      <c r="H282" s="50">
        <v>580.36465176363731</v>
      </c>
      <c r="I282" s="50">
        <v>601.51455882447874</v>
      </c>
      <c r="J282" s="50">
        <v>566.06278785693496</v>
      </c>
      <c r="K282" s="50">
        <v>596.413685505751</v>
      </c>
      <c r="L282" s="50">
        <v>518.92712300132416</v>
      </c>
      <c r="M282" s="50">
        <v>586.35290083608766</v>
      </c>
      <c r="N282" s="50">
        <v>616.48999992556207</v>
      </c>
      <c r="O282" s="284">
        <v>580.67008803110264</v>
      </c>
      <c r="P282" s="50">
        <v>583.69558490712859</v>
      </c>
      <c r="Q282" s="50">
        <v>588.36343125177791</v>
      </c>
      <c r="R282" s="50">
        <v>606.37651692378847</v>
      </c>
      <c r="S282" s="50">
        <v>603.73286642574249</v>
      </c>
      <c r="T282" s="50">
        <v>611.1000260972113</v>
      </c>
    </row>
    <row r="283" spans="1:20" x14ac:dyDescent="0.25">
      <c r="A283" t="str">
        <f t="shared" si="11"/>
        <v>118 voedingsnijverheid</v>
      </c>
      <c r="B283" s="10">
        <v>118</v>
      </c>
      <c r="C283" s="41" t="s">
        <v>95</v>
      </c>
      <c r="D283" s="192"/>
      <c r="E283" s="50">
        <v>482.59518929507561</v>
      </c>
      <c r="F283" s="50">
        <v>521.23645646459408</v>
      </c>
      <c r="G283" s="50">
        <v>468.74186057861789</v>
      </c>
      <c r="H283" s="50">
        <v>433.63777223952218</v>
      </c>
      <c r="I283" s="50">
        <v>470.65369092403591</v>
      </c>
      <c r="J283" s="50">
        <v>442.61031036652537</v>
      </c>
      <c r="K283" s="50">
        <v>480.4001660005099</v>
      </c>
      <c r="L283" s="50">
        <v>418.67625971387042</v>
      </c>
      <c r="M283" s="50">
        <v>516.09608356663819</v>
      </c>
      <c r="N283" s="50">
        <v>522.55490218204648</v>
      </c>
      <c r="O283" s="284">
        <v>469.05877405441822</v>
      </c>
      <c r="P283" s="50">
        <v>463.8291717639554</v>
      </c>
      <c r="Q283" s="50">
        <v>455.88292662436743</v>
      </c>
      <c r="R283" s="50">
        <v>443.79653192569651</v>
      </c>
      <c r="S283" s="50">
        <v>449.07839989193889</v>
      </c>
      <c r="T283" s="50">
        <v>453.74219508787468</v>
      </c>
    </row>
    <row r="284" spans="1:20" x14ac:dyDescent="0.25">
      <c r="A284" t="str">
        <f t="shared" si="11"/>
        <v>118 voedingsnijverheid</v>
      </c>
      <c r="B284" s="10">
        <v>118</v>
      </c>
      <c r="C284" s="41" t="s">
        <v>96</v>
      </c>
      <c r="D284" s="192"/>
      <c r="E284" s="50">
        <v>363.83208382139674</v>
      </c>
      <c r="F284" s="50">
        <v>404.12566938803252</v>
      </c>
      <c r="G284" s="50">
        <v>404.64055600348598</v>
      </c>
      <c r="H284" s="50">
        <v>426.21700578653775</v>
      </c>
      <c r="I284" s="50">
        <v>498.77752442723875</v>
      </c>
      <c r="J284" s="50">
        <v>525.72232629066514</v>
      </c>
      <c r="K284" s="50">
        <v>585.39213363875751</v>
      </c>
      <c r="L284" s="50">
        <v>531.04516277951075</v>
      </c>
      <c r="M284" s="50">
        <v>622.92354253990584</v>
      </c>
      <c r="N284" s="50">
        <v>660.45398538517588</v>
      </c>
      <c r="O284" s="284">
        <v>596.0801552212647</v>
      </c>
      <c r="P284" s="50">
        <v>586.66948815984199</v>
      </c>
      <c r="Q284" s="50">
        <v>585.7493196515112</v>
      </c>
      <c r="R284" s="50">
        <v>592.45513780257511</v>
      </c>
      <c r="S284" s="50">
        <v>573.9672851119085</v>
      </c>
      <c r="T284" s="50">
        <v>563.53586738003116</v>
      </c>
    </row>
    <row r="285" spans="1:20" x14ac:dyDescent="0.25">
      <c r="A285" t="str">
        <f t="shared" si="11"/>
        <v>118 voedingsnijverheid</v>
      </c>
      <c r="B285" s="10">
        <v>118</v>
      </c>
      <c r="C285" s="41" t="s">
        <v>97</v>
      </c>
      <c r="D285" s="192"/>
      <c r="E285" s="50">
        <v>266.37540211974687</v>
      </c>
      <c r="F285" s="50">
        <v>287.84954405495085</v>
      </c>
      <c r="G285" s="50">
        <v>299.89475201282892</v>
      </c>
      <c r="H285" s="50">
        <v>328.08390653192492</v>
      </c>
      <c r="I285" s="50">
        <v>353.61167474826186</v>
      </c>
      <c r="J285" s="50">
        <v>404.83434147467352</v>
      </c>
      <c r="K285" s="50">
        <v>475.48998891519227</v>
      </c>
      <c r="L285" s="50">
        <v>497.61869616161744</v>
      </c>
      <c r="M285" s="50">
        <v>580.78847342332165</v>
      </c>
      <c r="N285" s="50">
        <v>666.97706660899235</v>
      </c>
      <c r="O285" s="284">
        <v>727.79232420940741</v>
      </c>
      <c r="P285" s="50">
        <v>765.44246896985476</v>
      </c>
      <c r="Q285" s="50">
        <v>783.21886648338966</v>
      </c>
      <c r="R285" s="50">
        <v>766.43708727514843</v>
      </c>
      <c r="S285" s="50">
        <v>764.36780111828466</v>
      </c>
      <c r="T285" s="50">
        <v>742.37746986663876</v>
      </c>
    </row>
    <row r="286" spans="1:20" x14ac:dyDescent="0.25">
      <c r="A286" t="str">
        <f t="shared" si="11"/>
        <v>118 voedingsnijverheid</v>
      </c>
      <c r="B286" s="10">
        <v>118</v>
      </c>
      <c r="C286" s="3" t="s">
        <v>98</v>
      </c>
      <c r="D286" s="192"/>
      <c r="E286" s="50">
        <v>68.355077525124827</v>
      </c>
      <c r="F286" s="50">
        <v>69.538128020507415</v>
      </c>
      <c r="G286" s="50">
        <v>70.893385383706828</v>
      </c>
      <c r="H286" s="50">
        <v>73.969433040539457</v>
      </c>
      <c r="I286" s="50">
        <v>83.588949338386684</v>
      </c>
      <c r="J286" s="50">
        <v>90.049301123022573</v>
      </c>
      <c r="K286" s="50">
        <v>103.13634361468473</v>
      </c>
      <c r="L286" s="50">
        <v>116.61123508545269</v>
      </c>
      <c r="M286" s="50">
        <v>142.82729337009013</v>
      </c>
      <c r="N286" s="50">
        <v>169.16809931983474</v>
      </c>
      <c r="O286" s="284">
        <v>176.34388820370981</v>
      </c>
      <c r="P286" s="50">
        <v>232.75211376905327</v>
      </c>
      <c r="Q286" s="50">
        <v>263.41886448254473</v>
      </c>
      <c r="R286" s="50">
        <v>304.66878704943929</v>
      </c>
      <c r="S286" s="50">
        <v>352.74664095952454</v>
      </c>
      <c r="T286" s="50">
        <v>392.74270522617547</v>
      </c>
    </row>
    <row r="287" spans="1:20" x14ac:dyDescent="0.25">
      <c r="A287" t="str">
        <f t="shared" si="11"/>
        <v>118 voedingsnijverheid</v>
      </c>
      <c r="B287" s="10">
        <v>118</v>
      </c>
      <c r="C287" s="3" t="s">
        <v>26</v>
      </c>
      <c r="D287" s="194"/>
      <c r="E287" s="50">
        <v>698.56256346626844</v>
      </c>
      <c r="F287" s="50">
        <v>761.51334146349086</v>
      </c>
      <c r="G287" s="50">
        <v>775.42869340002176</v>
      </c>
      <c r="H287" s="50">
        <v>828.27034535900214</v>
      </c>
      <c r="I287" s="50">
        <v>935.97814851388728</v>
      </c>
      <c r="J287" s="50">
        <v>1020.6059688883613</v>
      </c>
      <c r="K287" s="50">
        <v>1164.0184661686344</v>
      </c>
      <c r="L287" s="50">
        <v>1145.275094026581</v>
      </c>
      <c r="M287" s="50">
        <v>1346.5393093333175</v>
      </c>
      <c r="N287" s="50">
        <v>1496.5991513140029</v>
      </c>
      <c r="O287" s="284">
        <v>1500.2163676343821</v>
      </c>
      <c r="P287" s="50">
        <v>1584.86407089875</v>
      </c>
      <c r="Q287" s="50">
        <v>1632.3870506174455</v>
      </c>
      <c r="R287" s="50">
        <v>1663.5610121271629</v>
      </c>
      <c r="S287" s="50">
        <v>1691.0817271897176</v>
      </c>
      <c r="T287" s="50">
        <v>1698.6560424728455</v>
      </c>
    </row>
    <row r="288" spans="1:20" x14ac:dyDescent="0.25">
      <c r="A288" t="str">
        <f t="shared" si="11"/>
        <v>118 voedingsnijverheid</v>
      </c>
      <c r="B288" s="10">
        <v>118</v>
      </c>
      <c r="C288" s="3" t="s">
        <v>19</v>
      </c>
      <c r="D288" s="194"/>
      <c r="E288" s="50">
        <v>6217.1363524398275</v>
      </c>
      <c r="F288" s="50">
        <v>6379.1138422704234</v>
      </c>
      <c r="G288" s="50">
        <v>6021.8114793342629</v>
      </c>
      <c r="H288" s="50">
        <v>5845.9018569676673</v>
      </c>
      <c r="I288" s="50">
        <v>6177.7164482694925</v>
      </c>
      <c r="J288" s="50">
        <v>6128.2246994115721</v>
      </c>
      <c r="K288" s="50">
        <v>6489.1947793923437</v>
      </c>
      <c r="L288" s="50">
        <v>6115.1833204772092</v>
      </c>
      <c r="M288" s="50">
        <v>6929.638828909081</v>
      </c>
      <c r="N288" s="50">
        <v>7177.8542102036727</v>
      </c>
      <c r="O288" s="284">
        <v>6831.6728134426721</v>
      </c>
      <c r="P288" s="50">
        <v>6978.8777929611206</v>
      </c>
      <c r="Q288" s="50">
        <v>7119.0641698998061</v>
      </c>
      <c r="R288" s="50">
        <v>7239.5501452214685</v>
      </c>
      <c r="S288" s="50">
        <v>7376.8325820465243</v>
      </c>
      <c r="T288" s="50">
        <v>7496.6604188527072</v>
      </c>
    </row>
    <row r="289" spans="1:20" x14ac:dyDescent="0.25">
      <c r="A289" t="str">
        <f t="shared" si="11"/>
        <v>118 voedingsnijverheid</v>
      </c>
      <c r="B289" s="10">
        <v>118</v>
      </c>
      <c r="C289" s="3" t="s">
        <v>20</v>
      </c>
      <c r="D289" s="194"/>
      <c r="E289" s="193">
        <v>0.11236082399771197</v>
      </c>
      <c r="F289" s="193">
        <v>0.11937603878730227</v>
      </c>
      <c r="G289" s="193">
        <v>0.12877000485006029</v>
      </c>
      <c r="H289" s="193">
        <v>0.14168392929344095</v>
      </c>
      <c r="I289" s="193">
        <v>0.15150875834970937</v>
      </c>
      <c r="J289" s="193">
        <v>0.16654186472411156</v>
      </c>
      <c r="K289" s="193">
        <v>0.17937795146251329</v>
      </c>
      <c r="L289" s="193">
        <v>0.18728385299448511</v>
      </c>
      <c r="M289" s="193">
        <v>0.19431594381453507</v>
      </c>
      <c r="N289" s="193">
        <v>0.20850230549215024</v>
      </c>
      <c r="O289" s="285">
        <v>0.21959722144222257</v>
      </c>
      <c r="P289" s="193">
        <v>0.2270944008357963</v>
      </c>
      <c r="Q289" s="193">
        <v>0.22929798238360588</v>
      </c>
      <c r="R289" s="193">
        <v>0.22978789824740861</v>
      </c>
      <c r="S289" s="193">
        <v>0.22924225382387189</v>
      </c>
      <c r="T289" s="193">
        <v>0.22658836702820917</v>
      </c>
    </row>
    <row r="290" spans="1:20" x14ac:dyDescent="0.25">
      <c r="A290" t="str">
        <f t="shared" si="11"/>
        <v>118 voedingsnijverheid</v>
      </c>
      <c r="B290" s="10">
        <v>118</v>
      </c>
      <c r="C290" s="3" t="s">
        <v>29</v>
      </c>
      <c r="D290" s="194"/>
      <c r="E290" s="50">
        <v>6217.1363524398275</v>
      </c>
      <c r="F290" s="50">
        <v>6207.1138422704234</v>
      </c>
      <c r="G290" s="50">
        <v>6021.8114793342629</v>
      </c>
      <c r="H290" s="50">
        <v>5845.9018569676673</v>
      </c>
      <c r="I290" s="50">
        <v>6177.7164482694925</v>
      </c>
      <c r="J290" s="50">
        <v>6128.2246994115721</v>
      </c>
      <c r="K290" s="50">
        <v>6489.1947793923437</v>
      </c>
      <c r="L290" s="50">
        <v>6115.1833204772092</v>
      </c>
      <c r="M290" s="50">
        <v>6929.638828909081</v>
      </c>
      <c r="N290" s="50">
        <v>7006.1926548024558</v>
      </c>
      <c r="O290" s="284">
        <v>6831.6728134426721</v>
      </c>
      <c r="P290" s="50">
        <v>6978.8777929611206</v>
      </c>
      <c r="Q290" s="50">
        <v>7119.0641698998061</v>
      </c>
      <c r="R290" s="50">
        <v>7239.5501452214685</v>
      </c>
      <c r="S290" s="50">
        <v>7376.8325820465243</v>
      </c>
      <c r="T290" s="50">
        <v>7496.6604188527072</v>
      </c>
    </row>
    <row r="291" spans="1:20" x14ac:dyDescent="0.25">
      <c r="A291" t="str">
        <f t="shared" si="11"/>
        <v>119 handel in voedingswaren</v>
      </c>
      <c r="B291" s="10">
        <v>119</v>
      </c>
      <c r="C291" s="3" t="s">
        <v>25</v>
      </c>
      <c r="D291" s="50">
        <v>23339</v>
      </c>
      <c r="E291" s="50">
        <v>23053</v>
      </c>
      <c r="F291" s="50">
        <v>22938</v>
      </c>
      <c r="G291" s="50">
        <v>22827</v>
      </c>
      <c r="H291" s="50">
        <v>22725</v>
      </c>
      <c r="I291" s="50">
        <v>22854</v>
      </c>
      <c r="J291" s="50">
        <v>22741</v>
      </c>
      <c r="K291" s="50">
        <v>22919</v>
      </c>
      <c r="L291" s="50">
        <v>23088</v>
      </c>
      <c r="M291" s="50">
        <v>23047</v>
      </c>
      <c r="N291" s="50">
        <v>22378.989172927628</v>
      </c>
      <c r="O291" s="284">
        <v>22284.805388883433</v>
      </c>
      <c r="P291" s="50">
        <v>22191.017984903963</v>
      </c>
      <c r="Q291" s="50">
        <v>22097.625292791687</v>
      </c>
      <c r="R291" s="50">
        <v>22004.625651369824</v>
      </c>
      <c r="S291" s="50">
        <v>21912.017406452796</v>
      </c>
      <c r="T291" s="50">
        <v>21819.798910816775</v>
      </c>
    </row>
    <row r="292" spans="1:20" x14ac:dyDescent="0.25">
      <c r="A292" t="str">
        <f t="shared" si="11"/>
        <v>119 handel in voedingswaren</v>
      </c>
      <c r="B292" s="10">
        <v>119</v>
      </c>
      <c r="C292" s="3" t="s">
        <v>83</v>
      </c>
      <c r="D292" s="192"/>
      <c r="E292" s="50">
        <v>-286</v>
      </c>
      <c r="F292" s="50">
        <v>-115</v>
      </c>
      <c r="G292" s="50">
        <v>-111</v>
      </c>
      <c r="H292" s="50">
        <v>-102</v>
      </c>
      <c r="I292" s="50">
        <v>129</v>
      </c>
      <c r="J292" s="50">
        <v>-113</v>
      </c>
      <c r="K292" s="50">
        <v>178</v>
      </c>
      <c r="L292" s="50">
        <v>169</v>
      </c>
      <c r="M292" s="50">
        <v>-41</v>
      </c>
      <c r="N292" s="50">
        <v>-668.01082707237219</v>
      </c>
      <c r="O292" s="284">
        <v>-94.183784044194908</v>
      </c>
      <c r="P292" s="50">
        <v>-93.787403979469673</v>
      </c>
      <c r="Q292" s="50">
        <v>-93.392692112276563</v>
      </c>
      <c r="R292" s="50">
        <v>-92.999641421862179</v>
      </c>
      <c r="S292" s="50">
        <v>-92.60824491702806</v>
      </c>
      <c r="T292" s="50">
        <v>-92.218495636021544</v>
      </c>
    </row>
    <row r="293" spans="1:20" x14ac:dyDescent="0.25">
      <c r="A293" t="str">
        <f t="shared" si="11"/>
        <v>119 handel in voedingswaren</v>
      </c>
      <c r="B293" s="10">
        <v>119</v>
      </c>
      <c r="C293" s="3" t="s">
        <v>84</v>
      </c>
      <c r="D293" s="192"/>
      <c r="E293" s="193">
        <v>0.98774583315480524</v>
      </c>
      <c r="F293" s="193">
        <v>0.99501149525007593</v>
      </c>
      <c r="G293" s="193">
        <v>0.99516086842793616</v>
      </c>
      <c r="H293" s="193">
        <v>0.9955316073071363</v>
      </c>
      <c r="I293" s="193">
        <v>1.0056765676567656</v>
      </c>
      <c r="J293" s="193">
        <v>0.99505557014089441</v>
      </c>
      <c r="K293" s="193">
        <v>1.0078272723275141</v>
      </c>
      <c r="L293" s="193">
        <v>1.0073737946681793</v>
      </c>
      <c r="M293" s="193">
        <v>0.9982241857241857</v>
      </c>
      <c r="N293" s="193">
        <v>0.97101528064076137</v>
      </c>
      <c r="O293" s="285">
        <v>0.99579141920502234</v>
      </c>
      <c r="P293" s="193">
        <v>0.99579141920502234</v>
      </c>
      <c r="Q293" s="193">
        <v>0.99579141920502212</v>
      </c>
      <c r="R293" s="193">
        <v>0.99579141920502201</v>
      </c>
      <c r="S293" s="193">
        <v>0.99579141920502234</v>
      </c>
      <c r="T293" s="193">
        <v>0.99579141920502201</v>
      </c>
    </row>
    <row r="294" spans="1:20" x14ac:dyDescent="0.25">
      <c r="A294" t="str">
        <f t="shared" si="11"/>
        <v>119 handel in voedingswaren</v>
      </c>
      <c r="B294" s="10">
        <v>119</v>
      </c>
      <c r="C294" s="3" t="s">
        <v>8</v>
      </c>
      <c r="D294" s="50">
        <v>303</v>
      </c>
      <c r="E294" s="50">
        <v>264</v>
      </c>
      <c r="F294" s="50">
        <v>215</v>
      </c>
      <c r="G294" s="50">
        <v>198</v>
      </c>
      <c r="H294" s="50">
        <v>197</v>
      </c>
      <c r="I294" s="50">
        <v>192</v>
      </c>
      <c r="J294" s="50">
        <v>164</v>
      </c>
      <c r="K294" s="50">
        <v>176</v>
      </c>
      <c r="L294" s="50">
        <v>155</v>
      </c>
      <c r="M294" s="50">
        <v>162</v>
      </c>
      <c r="N294" s="50">
        <v>143.08905976284683</v>
      </c>
      <c r="O294" s="284">
        <v>145.32159242322956</v>
      </c>
      <c r="P294" s="50">
        <v>146.42942999251801</v>
      </c>
      <c r="Q294" s="50">
        <v>147.48755629864789</v>
      </c>
      <c r="R294" s="50">
        <v>148.83571013290725</v>
      </c>
      <c r="S294" s="50">
        <v>150.52797426770007</v>
      </c>
      <c r="T294" s="50">
        <v>154.36720836120639</v>
      </c>
    </row>
    <row r="295" spans="1:20" x14ac:dyDescent="0.25">
      <c r="A295" t="str">
        <f t="shared" si="11"/>
        <v>119 handel in voedingswaren</v>
      </c>
      <c r="B295" s="10">
        <v>119</v>
      </c>
      <c r="C295" s="3" t="s">
        <v>9</v>
      </c>
      <c r="D295" s="50">
        <v>2071</v>
      </c>
      <c r="E295" s="50">
        <v>2003</v>
      </c>
      <c r="F295" s="50">
        <v>1806</v>
      </c>
      <c r="G295" s="50">
        <v>1710</v>
      </c>
      <c r="H295" s="50">
        <v>1512</v>
      </c>
      <c r="I295" s="50">
        <v>1526</v>
      </c>
      <c r="J295" s="50">
        <v>1413</v>
      </c>
      <c r="K295" s="50">
        <v>1474</v>
      </c>
      <c r="L295" s="50">
        <v>1422</v>
      </c>
      <c r="M295" s="50">
        <v>1380</v>
      </c>
      <c r="N295" s="50">
        <v>1152.41075426968</v>
      </c>
      <c r="O295" s="284">
        <v>1170.3911271321999</v>
      </c>
      <c r="P295" s="50">
        <v>1179.3134300039073</v>
      </c>
      <c r="Q295" s="50">
        <v>1187.8353682749446</v>
      </c>
      <c r="R295" s="50">
        <v>1198.6931304238142</v>
      </c>
      <c r="S295" s="50">
        <v>1212.3222883149369</v>
      </c>
      <c r="T295" s="50">
        <v>1243.2427141311966</v>
      </c>
    </row>
    <row r="296" spans="1:20" x14ac:dyDescent="0.25">
      <c r="A296" t="str">
        <f t="shared" si="11"/>
        <v>119 handel in voedingswaren</v>
      </c>
      <c r="B296" s="10">
        <v>119</v>
      </c>
      <c r="C296" s="3" t="s">
        <v>10</v>
      </c>
      <c r="D296" s="50">
        <v>2803</v>
      </c>
      <c r="E296" s="50">
        <v>2708</v>
      </c>
      <c r="F296" s="50">
        <v>2635</v>
      </c>
      <c r="G296" s="50">
        <v>2592</v>
      </c>
      <c r="H296" s="50">
        <v>2524</v>
      </c>
      <c r="I296" s="50">
        <v>2459</v>
      </c>
      <c r="J296" s="50">
        <v>2347</v>
      </c>
      <c r="K296" s="50">
        <v>2242</v>
      </c>
      <c r="L296" s="50">
        <v>2231</v>
      </c>
      <c r="M296" s="50">
        <v>1988</v>
      </c>
      <c r="N296" s="50">
        <v>1732.3946431011202</v>
      </c>
      <c r="O296" s="284">
        <v>1759.4241562435329</v>
      </c>
      <c r="P296" s="50">
        <v>1772.8368648995429</v>
      </c>
      <c r="Q296" s="50">
        <v>1785.6477139435015</v>
      </c>
      <c r="R296" s="50">
        <v>1801.9699574778292</v>
      </c>
      <c r="S296" s="50">
        <v>1822.4583814473917</v>
      </c>
      <c r="T296" s="50">
        <v>1868.9404017236088</v>
      </c>
    </row>
    <row r="297" spans="1:20" x14ac:dyDescent="0.25">
      <c r="A297" t="str">
        <f t="shared" si="11"/>
        <v>119 handel in voedingswaren</v>
      </c>
      <c r="B297" s="10">
        <v>119</v>
      </c>
      <c r="C297" s="3" t="s">
        <v>11</v>
      </c>
      <c r="D297" s="50">
        <v>2873</v>
      </c>
      <c r="E297" s="50">
        <v>2869</v>
      </c>
      <c r="F297" s="50">
        <v>2921</v>
      </c>
      <c r="G297" s="50">
        <v>2903</v>
      </c>
      <c r="H297" s="50">
        <v>2811</v>
      </c>
      <c r="I297" s="50">
        <v>2725</v>
      </c>
      <c r="J297" s="50">
        <v>2659</v>
      </c>
      <c r="K297" s="50">
        <v>2603</v>
      </c>
      <c r="L297" s="50">
        <v>2575</v>
      </c>
      <c r="M297" s="50">
        <v>2473</v>
      </c>
      <c r="N297" s="50">
        <v>2378.0962197882191</v>
      </c>
      <c r="O297" s="284">
        <v>2237.4850905072667</v>
      </c>
      <c r="P297" s="50">
        <v>2108.730272925266</v>
      </c>
      <c r="Q297" s="50">
        <v>1993.7454344925013</v>
      </c>
      <c r="R297" s="50">
        <v>1899.0715214735378</v>
      </c>
      <c r="S297" s="50">
        <v>1858.1906245843991</v>
      </c>
      <c r="T297" s="50">
        <v>1877.0836850368787</v>
      </c>
    </row>
    <row r="298" spans="1:20" x14ac:dyDescent="0.25">
      <c r="A298" t="str">
        <f t="shared" si="11"/>
        <v>119 handel in voedingswaren</v>
      </c>
      <c r="B298" s="10">
        <v>119</v>
      </c>
      <c r="C298" s="3" t="s">
        <v>12</v>
      </c>
      <c r="D298" s="50">
        <v>2793</v>
      </c>
      <c r="E298" s="50">
        <v>2767</v>
      </c>
      <c r="F298" s="50">
        <v>2774</v>
      </c>
      <c r="G298" s="50">
        <v>2760</v>
      </c>
      <c r="H298" s="50">
        <v>2822</v>
      </c>
      <c r="I298" s="50">
        <v>2880</v>
      </c>
      <c r="J298" s="50">
        <v>2946</v>
      </c>
      <c r="K298" s="50">
        <v>2855</v>
      </c>
      <c r="L298" s="50">
        <v>2794</v>
      </c>
      <c r="M298" s="50">
        <v>2733</v>
      </c>
      <c r="N298" s="50">
        <v>2657.6966539976288</v>
      </c>
      <c r="O298" s="284">
        <v>2583.0756314069749</v>
      </c>
      <c r="P298" s="50">
        <v>2521.938723513962</v>
      </c>
      <c r="Q298" s="50">
        <v>2484.8721586342199</v>
      </c>
      <c r="R298" s="50">
        <v>2412.0245533923794</v>
      </c>
      <c r="S298" s="50">
        <v>2319.4607652481941</v>
      </c>
      <c r="T298" s="50">
        <v>2182.3166098475122</v>
      </c>
    </row>
    <row r="299" spans="1:20" x14ac:dyDescent="0.25">
      <c r="A299" t="str">
        <f t="shared" si="11"/>
        <v>119 handel in voedingswaren</v>
      </c>
      <c r="B299" s="10">
        <v>119</v>
      </c>
      <c r="C299" s="3" t="s">
        <v>13</v>
      </c>
      <c r="D299" s="50">
        <v>3186</v>
      </c>
      <c r="E299" s="50">
        <v>3048</v>
      </c>
      <c r="F299" s="50">
        <v>2902</v>
      </c>
      <c r="G299" s="50">
        <v>2881</v>
      </c>
      <c r="H299" s="50">
        <v>2784</v>
      </c>
      <c r="I299" s="50">
        <v>2731</v>
      </c>
      <c r="J299" s="50">
        <v>2734</v>
      </c>
      <c r="K299" s="50">
        <v>2771</v>
      </c>
      <c r="L299" s="50">
        <v>2832</v>
      </c>
      <c r="M299" s="50">
        <v>2869</v>
      </c>
      <c r="N299" s="50">
        <v>2878.5909472164503</v>
      </c>
      <c r="O299" s="284">
        <v>2841.482200896136</v>
      </c>
      <c r="P299" s="50">
        <v>2788.9095805734478</v>
      </c>
      <c r="Q299" s="50">
        <v>2710.3240704629652</v>
      </c>
      <c r="R299" s="50">
        <v>2665.613871581631</v>
      </c>
      <c r="S299" s="50">
        <v>2592.1672401581282</v>
      </c>
      <c r="T299" s="50">
        <v>2519.3861084606342</v>
      </c>
    </row>
    <row r="300" spans="1:20" x14ac:dyDescent="0.25">
      <c r="A300" t="str">
        <f t="shared" si="11"/>
        <v>119 handel in voedingswaren</v>
      </c>
      <c r="B300" s="10">
        <v>119</v>
      </c>
      <c r="C300" s="3" t="s">
        <v>14</v>
      </c>
      <c r="D300" s="50">
        <v>3284</v>
      </c>
      <c r="E300" s="50">
        <v>3191</v>
      </c>
      <c r="F300" s="50">
        <v>3157</v>
      </c>
      <c r="G300" s="50">
        <v>3052</v>
      </c>
      <c r="H300" s="50">
        <v>3058</v>
      </c>
      <c r="I300" s="50">
        <v>3044</v>
      </c>
      <c r="J300" s="50">
        <v>2961</v>
      </c>
      <c r="K300" s="50">
        <v>2878</v>
      </c>
      <c r="L300" s="50">
        <v>2876</v>
      </c>
      <c r="M300" s="50">
        <v>2737</v>
      </c>
      <c r="N300" s="50">
        <v>2652.721557303511</v>
      </c>
      <c r="O300" s="284">
        <v>2653.3701388159043</v>
      </c>
      <c r="P300" s="50">
        <v>2706.1584662081459</v>
      </c>
      <c r="Q300" s="50">
        <v>2755.4144528287147</v>
      </c>
      <c r="R300" s="50">
        <v>2798.2605918652389</v>
      </c>
      <c r="S300" s="50">
        <v>2807.6150601937352</v>
      </c>
      <c r="T300" s="50">
        <v>2771.4212845082484</v>
      </c>
    </row>
    <row r="301" spans="1:20" x14ac:dyDescent="0.25">
      <c r="A301" t="str">
        <f t="shared" si="11"/>
        <v>119 handel in voedingswaren</v>
      </c>
      <c r="B301" s="10">
        <v>119</v>
      </c>
      <c r="C301" s="3" t="s">
        <v>15</v>
      </c>
      <c r="D301" s="50">
        <v>2985</v>
      </c>
      <c r="E301" s="50">
        <v>3067</v>
      </c>
      <c r="F301" s="50">
        <v>3173</v>
      </c>
      <c r="G301" s="50">
        <v>3154</v>
      </c>
      <c r="H301" s="50">
        <v>3140</v>
      </c>
      <c r="I301" s="50">
        <v>3019</v>
      </c>
      <c r="J301" s="50">
        <v>2917</v>
      </c>
      <c r="K301" s="50">
        <v>2973</v>
      </c>
      <c r="L301" s="50">
        <v>2862</v>
      </c>
      <c r="M301" s="50">
        <v>2927</v>
      </c>
      <c r="N301" s="50">
        <v>2919.4993456836237</v>
      </c>
      <c r="O301" s="284">
        <v>2857.9915454245138</v>
      </c>
      <c r="P301" s="50">
        <v>2753.4136756037037</v>
      </c>
      <c r="Q301" s="50">
        <v>2712.1724700060745</v>
      </c>
      <c r="R301" s="50">
        <v>2600.7533384674321</v>
      </c>
      <c r="S301" s="50">
        <v>2522.3023636637927</v>
      </c>
      <c r="T301" s="50">
        <v>2524.6851768138204</v>
      </c>
    </row>
    <row r="302" spans="1:20" x14ac:dyDescent="0.25">
      <c r="A302" t="str">
        <f t="shared" si="11"/>
        <v>119 handel in voedingswaren</v>
      </c>
      <c r="B302" s="10">
        <v>119</v>
      </c>
      <c r="C302" s="3" t="s">
        <v>16</v>
      </c>
      <c r="D302" s="50">
        <v>1959</v>
      </c>
      <c r="E302" s="50">
        <v>2037</v>
      </c>
      <c r="F302" s="50">
        <v>2208</v>
      </c>
      <c r="G302" s="50">
        <v>2381</v>
      </c>
      <c r="H302" s="50">
        <v>2540</v>
      </c>
      <c r="I302" s="50">
        <v>2652</v>
      </c>
      <c r="J302" s="50">
        <v>2780</v>
      </c>
      <c r="K302" s="50">
        <v>2798</v>
      </c>
      <c r="L302" s="50">
        <v>2884</v>
      </c>
      <c r="M302" s="50">
        <v>2880</v>
      </c>
      <c r="N302" s="50">
        <v>2778.6342154221975</v>
      </c>
      <c r="O302" s="284">
        <v>2735.3118178556688</v>
      </c>
      <c r="P302" s="50">
        <v>2710.5253148919987</v>
      </c>
      <c r="Q302" s="50">
        <v>2607.9277618778615</v>
      </c>
      <c r="R302" s="50">
        <v>2615.9353059165642</v>
      </c>
      <c r="S302" s="50">
        <v>2609.7465436678358</v>
      </c>
      <c r="T302" s="50">
        <v>2555.0730366037751</v>
      </c>
    </row>
    <row r="303" spans="1:20" x14ac:dyDescent="0.25">
      <c r="A303" t="str">
        <f t="shared" si="11"/>
        <v>119 handel in voedingswaren</v>
      </c>
      <c r="B303" s="10">
        <v>119</v>
      </c>
      <c r="C303" s="3" t="s">
        <v>17</v>
      </c>
      <c r="D303" s="50">
        <v>744</v>
      </c>
      <c r="E303" s="50">
        <v>775</v>
      </c>
      <c r="F303" s="50">
        <v>806</v>
      </c>
      <c r="G303" s="50">
        <v>842</v>
      </c>
      <c r="H303" s="50">
        <v>939</v>
      </c>
      <c r="I303" s="50">
        <v>1124</v>
      </c>
      <c r="J303" s="50">
        <v>1251</v>
      </c>
      <c r="K303" s="50">
        <v>1426</v>
      </c>
      <c r="L303" s="50">
        <v>1561</v>
      </c>
      <c r="M303" s="50">
        <v>1774</v>
      </c>
      <c r="N303" s="50">
        <v>1827.2463134526724</v>
      </c>
      <c r="O303" s="284">
        <v>1869.2853048607476</v>
      </c>
      <c r="P303" s="50">
        <v>1838.9032751519906</v>
      </c>
      <c r="Q303" s="50">
        <v>1858.2243313271724</v>
      </c>
      <c r="R303" s="50">
        <v>1771.27415785536</v>
      </c>
      <c r="S303" s="50">
        <v>1713.1741913494895</v>
      </c>
      <c r="T303" s="50">
        <v>1689.2813507145186</v>
      </c>
    </row>
    <row r="304" spans="1:20" x14ac:dyDescent="0.25">
      <c r="A304" t="str">
        <f t="shared" si="11"/>
        <v>119 handel in voedingswaren</v>
      </c>
      <c r="B304" s="10">
        <v>119</v>
      </c>
      <c r="C304" s="3" t="s">
        <v>85</v>
      </c>
      <c r="D304" s="50">
        <v>338</v>
      </c>
      <c r="E304" s="50">
        <v>324</v>
      </c>
      <c r="F304" s="50">
        <v>341</v>
      </c>
      <c r="G304" s="50">
        <v>354</v>
      </c>
      <c r="H304" s="50">
        <v>398</v>
      </c>
      <c r="I304" s="50">
        <v>502</v>
      </c>
      <c r="J304" s="50">
        <v>569</v>
      </c>
      <c r="K304" s="50">
        <v>723</v>
      </c>
      <c r="L304" s="50">
        <v>896</v>
      </c>
      <c r="M304" s="50">
        <v>1124</v>
      </c>
      <c r="N304" s="50">
        <v>1258.6094629296867</v>
      </c>
      <c r="O304" s="284">
        <v>1431.6667833172478</v>
      </c>
      <c r="P304" s="50">
        <v>1663.8589511394796</v>
      </c>
      <c r="Q304" s="50">
        <v>1853.9739746450807</v>
      </c>
      <c r="R304" s="50">
        <v>2092.1935127831384</v>
      </c>
      <c r="S304" s="50">
        <v>2304.0519735571934</v>
      </c>
      <c r="T304" s="50">
        <v>2434.0013346153737</v>
      </c>
    </row>
    <row r="305" spans="1:20" x14ac:dyDescent="0.25">
      <c r="A305" t="str">
        <f t="shared" si="11"/>
        <v>119 handel in voedingswaren</v>
      </c>
      <c r="B305" s="10">
        <v>119</v>
      </c>
      <c r="C305" s="3" t="s">
        <v>6</v>
      </c>
      <c r="D305" s="50">
        <v>3041</v>
      </c>
      <c r="E305" s="50">
        <v>3136</v>
      </c>
      <c r="F305" s="50">
        <v>3355</v>
      </c>
      <c r="G305" s="50">
        <v>3577</v>
      </c>
      <c r="H305" s="50">
        <v>3877</v>
      </c>
      <c r="I305" s="50">
        <v>4278</v>
      </c>
      <c r="J305" s="50">
        <v>4600</v>
      </c>
      <c r="K305" s="50">
        <v>4947</v>
      </c>
      <c r="L305" s="50">
        <v>5341</v>
      </c>
      <c r="M305" s="50">
        <v>5778</v>
      </c>
      <c r="N305" s="50">
        <v>5864.4899918045567</v>
      </c>
      <c r="O305" s="284">
        <v>6036.2639060336642</v>
      </c>
      <c r="P305" s="50">
        <v>6213.2875411834684</v>
      </c>
      <c r="Q305" s="50">
        <v>6320.1260678501139</v>
      </c>
      <c r="R305" s="50">
        <v>6479.4029765550622</v>
      </c>
      <c r="S305" s="50">
        <v>6626.9727085745189</v>
      </c>
      <c r="T305" s="50">
        <v>6678.3557219336672</v>
      </c>
    </row>
    <row r="306" spans="1:20" x14ac:dyDescent="0.25">
      <c r="A306" t="str">
        <f t="shared" si="11"/>
        <v>119 handel in voedingswaren</v>
      </c>
      <c r="B306" s="10">
        <v>119</v>
      </c>
      <c r="C306" s="3" t="s">
        <v>86</v>
      </c>
      <c r="D306" s="193">
        <v>1.0006928380360873</v>
      </c>
      <c r="E306" s="192"/>
      <c r="F306" s="192"/>
      <c r="G306" s="192"/>
      <c r="H306" s="192"/>
      <c r="I306" s="192"/>
      <c r="J306" s="192"/>
      <c r="K306" s="192"/>
      <c r="L306" s="192"/>
      <c r="M306" s="192"/>
      <c r="N306" s="192"/>
      <c r="O306" s="286"/>
      <c r="P306" s="192"/>
      <c r="Q306" s="192"/>
      <c r="R306" s="192"/>
      <c r="S306" s="192"/>
      <c r="T306" s="192"/>
    </row>
    <row r="307" spans="1:20" x14ac:dyDescent="0.25">
      <c r="A307" t="str">
        <f t="shared" si="11"/>
        <v>119 handel in voedingswaren</v>
      </c>
      <c r="B307" s="10">
        <v>119</v>
      </c>
      <c r="C307" s="3" t="s">
        <v>87</v>
      </c>
      <c r="D307" s="192"/>
      <c r="E307" s="193">
        <v>6.4735024406410435E-3</v>
      </c>
      <c r="F307" s="193">
        <v>2.8406713930057004E-3</v>
      </c>
      <c r="G307" s="193">
        <v>2.765984804075583E-3</v>
      </c>
      <c r="H307" s="193">
        <v>2.5806153644755137E-3</v>
      </c>
      <c r="I307" s="193">
        <v>-2.4918648103391394E-3</v>
      </c>
      <c r="J307" s="193">
        <v>2.8186339475964606E-3</v>
      </c>
      <c r="K307" s="193">
        <v>-3.5672171457133972E-3</v>
      </c>
      <c r="L307" s="193">
        <v>-3.3404783160460028E-3</v>
      </c>
      <c r="M307" s="193">
        <v>1.2343261559508156E-3</v>
      </c>
      <c r="N307" s="193">
        <v>1.483877869766298E-2</v>
      </c>
      <c r="O307" s="285">
        <v>2.4507094155324927E-3</v>
      </c>
      <c r="P307" s="193">
        <v>2.4507094155324927E-3</v>
      </c>
      <c r="Q307" s="193">
        <v>2.4507094155326037E-3</v>
      </c>
      <c r="R307" s="193">
        <v>2.4507094155326592E-3</v>
      </c>
      <c r="S307" s="193">
        <v>2.4507094155324927E-3</v>
      </c>
      <c r="T307" s="193">
        <v>2.4507094155326592E-3</v>
      </c>
    </row>
    <row r="308" spans="1:20" x14ac:dyDescent="0.25">
      <c r="A308" t="str">
        <f t="shared" si="11"/>
        <v>119 handel in voedingswaren</v>
      </c>
      <c r="B308" s="10">
        <v>119</v>
      </c>
      <c r="C308" s="3" t="s">
        <v>88</v>
      </c>
      <c r="D308" s="194"/>
      <c r="E308" s="50">
        <v>161.04995520631584</v>
      </c>
      <c r="F308" s="50">
        <v>139.36168565447173</v>
      </c>
      <c r="G308" s="50">
        <v>113.47925456410509</v>
      </c>
      <c r="H308" s="50">
        <v>104.46977314720482</v>
      </c>
      <c r="I308" s="50">
        <v>102.94286943586125</v>
      </c>
      <c r="J308" s="50">
        <v>101.34972201373358</v>
      </c>
      <c r="K308" s="50">
        <v>85.522274640761296</v>
      </c>
      <c r="L308" s="50">
        <v>91.819908087521384</v>
      </c>
      <c r="M308" s="50">
        <v>81.573218292965279</v>
      </c>
      <c r="N308" s="50">
        <v>87.461091398598484</v>
      </c>
      <c r="O308" s="284">
        <v>75.478793765117445</v>
      </c>
      <c r="P308" s="50">
        <v>76.656444051772482</v>
      </c>
      <c r="Q308" s="50">
        <v>77.24082306408944</v>
      </c>
      <c r="R308" s="50">
        <v>77.798979623159653</v>
      </c>
      <c r="S308" s="50">
        <v>78.510124314363594</v>
      </c>
      <c r="T308" s="50">
        <v>79.40278554113965</v>
      </c>
    </row>
    <row r="309" spans="1:20" x14ac:dyDescent="0.25">
      <c r="A309" t="str">
        <f t="shared" si="11"/>
        <v>119 handel in voedingswaren</v>
      </c>
      <c r="B309" s="10">
        <v>119</v>
      </c>
      <c r="C309" s="3" t="s">
        <v>89</v>
      </c>
      <c r="D309" s="194"/>
      <c r="E309" s="50">
        <v>724.79305134460333</v>
      </c>
      <c r="F309" s="50">
        <v>693.71836062995465</v>
      </c>
      <c r="G309" s="50">
        <v>625.35456150102027</v>
      </c>
      <c r="H309" s="50">
        <v>591.79614127420007</v>
      </c>
      <c r="I309" s="50">
        <v>515.602787523394</v>
      </c>
      <c r="J309" s="50">
        <v>528.48070851247962</v>
      </c>
      <c r="K309" s="50">
        <v>480.32360834757367</v>
      </c>
      <c r="L309" s="50">
        <v>501.39366010097615</v>
      </c>
      <c r="M309" s="50">
        <v>490.21078896297058</v>
      </c>
      <c r="N309" s="50">
        <v>494.50613379652157</v>
      </c>
      <c r="O309" s="284">
        <v>398.67616489364417</v>
      </c>
      <c r="P309" s="50">
        <v>404.89646965011099</v>
      </c>
      <c r="Q309" s="50">
        <v>407.98313773068287</v>
      </c>
      <c r="R309" s="50">
        <v>410.9312997942265</v>
      </c>
      <c r="S309" s="50">
        <v>414.68753944818718</v>
      </c>
      <c r="T309" s="50">
        <v>419.402542652237</v>
      </c>
    </row>
    <row r="310" spans="1:20" x14ac:dyDescent="0.25">
      <c r="A310" t="str">
        <f t="shared" si="11"/>
        <v>119 handel in voedingswaren</v>
      </c>
      <c r="B310" s="10">
        <v>119</v>
      </c>
      <c r="C310" s="3" t="s">
        <v>90</v>
      </c>
      <c r="D310" s="194"/>
      <c r="E310" s="50">
        <v>761.57876553697031</v>
      </c>
      <c r="F310" s="50">
        <v>725.92943482664805</v>
      </c>
      <c r="G310" s="50">
        <v>706.16363686779152</v>
      </c>
      <c r="H310" s="50">
        <v>694.1594263067941</v>
      </c>
      <c r="I310" s="50">
        <v>663.14551374183429</v>
      </c>
      <c r="J310" s="50">
        <v>659.12619405716237</v>
      </c>
      <c r="K310" s="50">
        <v>614.1174003478327</v>
      </c>
      <c r="L310" s="50">
        <v>587.15138704999617</v>
      </c>
      <c r="M310" s="50">
        <v>594.47701523043327</v>
      </c>
      <c r="N310" s="50">
        <v>556.77236894476653</v>
      </c>
      <c r="O310" s="284">
        <v>463.72482492934108</v>
      </c>
      <c r="P310" s="50">
        <v>470.96004486020706</v>
      </c>
      <c r="Q310" s="50">
        <v>474.55033879127285</v>
      </c>
      <c r="R310" s="50">
        <v>477.9795278353302</v>
      </c>
      <c r="S310" s="50">
        <v>482.34864174107435</v>
      </c>
      <c r="T310" s="50">
        <v>487.8329526376703</v>
      </c>
    </row>
    <row r="311" spans="1:20" x14ac:dyDescent="0.25">
      <c r="A311" t="str">
        <f t="shared" si="11"/>
        <v>119 handel in voedingswaren</v>
      </c>
      <c r="B311" s="10">
        <v>119</v>
      </c>
      <c r="C311" s="3" t="s">
        <v>91</v>
      </c>
      <c r="D311" s="194"/>
      <c r="E311" s="50">
        <v>602.71954263097734</v>
      </c>
      <c r="F311" s="50">
        <v>591.45780027855415</v>
      </c>
      <c r="G311" s="50">
        <v>601.95968453565797</v>
      </c>
      <c r="H311" s="50">
        <v>597.712117024549</v>
      </c>
      <c r="I311" s="50">
        <v>564.51106909873283</v>
      </c>
      <c r="J311" s="50">
        <v>561.71147314740836</v>
      </c>
      <c r="K311" s="50">
        <v>531.12674014434185</v>
      </c>
      <c r="L311" s="50">
        <v>520.5311205401988</v>
      </c>
      <c r="M311" s="50">
        <v>526.71198297947626</v>
      </c>
      <c r="N311" s="50">
        <v>539.49186313885605</v>
      </c>
      <c r="O311" s="284">
        <v>489.32831745691976</v>
      </c>
      <c r="P311" s="50">
        <v>460.39550694478106</v>
      </c>
      <c r="Q311" s="50">
        <v>433.90230716269519</v>
      </c>
      <c r="R311" s="50">
        <v>410.24248336953895</v>
      </c>
      <c r="S311" s="50">
        <v>390.76193158229518</v>
      </c>
      <c r="T311" s="50">
        <v>382.35008502855362</v>
      </c>
    </row>
    <row r="312" spans="1:20" x14ac:dyDescent="0.25">
      <c r="A312" t="str">
        <f t="shared" si="11"/>
        <v>119 handel in voedingswaren</v>
      </c>
      <c r="B312" s="10">
        <v>119</v>
      </c>
      <c r="C312" s="3" t="s">
        <v>92</v>
      </c>
      <c r="D312" s="194"/>
      <c r="E312" s="50">
        <v>477.02823447750575</v>
      </c>
      <c r="F312" s="50">
        <v>462.53554145333351</v>
      </c>
      <c r="G312" s="50">
        <v>463.49849052321395</v>
      </c>
      <c r="H312" s="50">
        <v>460.64765714701758</v>
      </c>
      <c r="I312" s="50">
        <v>456.68100024699322</v>
      </c>
      <c r="J312" s="50">
        <v>481.36130967279797</v>
      </c>
      <c r="K312" s="50">
        <v>473.57978903190877</v>
      </c>
      <c r="L312" s="50">
        <v>459.59856056918903</v>
      </c>
      <c r="M312" s="50">
        <v>462.56077015021066</v>
      </c>
      <c r="N312" s="50">
        <v>489.64288176018073</v>
      </c>
      <c r="O312" s="284">
        <v>443.22784253599872</v>
      </c>
      <c r="P312" s="50">
        <v>430.78318870353951</v>
      </c>
      <c r="Q312" s="50">
        <v>420.58729981457168</v>
      </c>
      <c r="R312" s="50">
        <v>414.40565618825474</v>
      </c>
      <c r="S312" s="50">
        <v>402.25675768372093</v>
      </c>
      <c r="T312" s="50">
        <v>386.81976337724353</v>
      </c>
    </row>
    <row r="313" spans="1:20" x14ac:dyDescent="0.25">
      <c r="A313" t="str">
        <f t="shared" si="11"/>
        <v>119 handel in voedingswaren</v>
      </c>
      <c r="B313" s="10">
        <v>119</v>
      </c>
      <c r="C313" s="3" t="s">
        <v>93</v>
      </c>
      <c r="D313" s="194"/>
      <c r="E313" s="50">
        <v>485.15789001094163</v>
      </c>
      <c r="F313" s="50">
        <v>453.07064909403601</v>
      </c>
      <c r="G313" s="50">
        <v>431.15170560517561</v>
      </c>
      <c r="H313" s="50">
        <v>427.49767492036023</v>
      </c>
      <c r="I313" s="50">
        <v>398.9825286186138</v>
      </c>
      <c r="J313" s="50">
        <v>405.88992816303499</v>
      </c>
      <c r="K313" s="50">
        <v>388.87688083983176</v>
      </c>
      <c r="L313" s="50">
        <v>394.76795562589416</v>
      </c>
      <c r="M313" s="50">
        <v>416.41411054926095</v>
      </c>
      <c r="N313" s="50">
        <v>460.88572348264876</v>
      </c>
      <c r="O313" s="284">
        <v>426.76626112479158</v>
      </c>
      <c r="P313" s="50">
        <v>421.26469413853295</v>
      </c>
      <c r="Q313" s="50">
        <v>413.47052642799338</v>
      </c>
      <c r="R313" s="50">
        <v>401.81981087187552</v>
      </c>
      <c r="S313" s="50">
        <v>395.19128852861417</v>
      </c>
      <c r="T313" s="50">
        <v>384.30243878942929</v>
      </c>
    </row>
    <row r="314" spans="1:20" x14ac:dyDescent="0.25">
      <c r="A314" t="str">
        <f t="shared" si="11"/>
        <v>119 handel in voedingswaren</v>
      </c>
      <c r="B314" s="10">
        <v>119</v>
      </c>
      <c r="C314" s="3" t="s">
        <v>94</v>
      </c>
      <c r="D314" s="194"/>
      <c r="E314" s="50">
        <v>440.35057820216315</v>
      </c>
      <c r="F314" s="50">
        <v>416.28787213281248</v>
      </c>
      <c r="G314" s="50">
        <v>411.61655299195633</v>
      </c>
      <c r="H314" s="50">
        <v>397.36067620535823</v>
      </c>
      <c r="I314" s="50">
        <v>382.63021271453397</v>
      </c>
      <c r="J314" s="50">
        <v>397.0436302606999</v>
      </c>
      <c r="K314" s="50">
        <v>367.30903407234564</v>
      </c>
      <c r="L314" s="50">
        <v>357.66552296380934</v>
      </c>
      <c r="M314" s="50">
        <v>370.57410918471362</v>
      </c>
      <c r="N314" s="50">
        <v>389.89927285095035</v>
      </c>
      <c r="O314" s="284">
        <v>345.03129077225532</v>
      </c>
      <c r="P314" s="50">
        <v>345.11564976416531</v>
      </c>
      <c r="Q314" s="50">
        <v>351.98166428714018</v>
      </c>
      <c r="R314" s="50">
        <v>358.38823816790267</v>
      </c>
      <c r="S314" s="50">
        <v>363.96110299258686</v>
      </c>
      <c r="T314" s="50">
        <v>365.17780976416049</v>
      </c>
    </row>
    <row r="315" spans="1:20" x14ac:dyDescent="0.25">
      <c r="A315" t="str">
        <f t="shared" si="11"/>
        <v>119 handel in voedingswaren</v>
      </c>
      <c r="B315" s="10">
        <v>119</v>
      </c>
      <c r="C315" s="3" t="s">
        <v>95</v>
      </c>
      <c r="D315" s="192"/>
      <c r="E315" s="50">
        <v>354.51642686580823</v>
      </c>
      <c r="F315" s="50">
        <v>353.11334375895728</v>
      </c>
      <c r="G315" s="50">
        <v>365.08047616906373</v>
      </c>
      <c r="H315" s="50">
        <v>362.30971032082221</v>
      </c>
      <c r="I315" s="50">
        <v>344.77389938087964</v>
      </c>
      <c r="J315" s="50">
        <v>347.52042193838452</v>
      </c>
      <c r="K315" s="50">
        <v>317.15156172625655</v>
      </c>
      <c r="L315" s="50">
        <v>323.91427041038543</v>
      </c>
      <c r="M315" s="50">
        <v>324.91368976465481</v>
      </c>
      <c r="N315" s="50">
        <v>372.11316408544911</v>
      </c>
      <c r="O315" s="284">
        <v>334.99263637488025</v>
      </c>
      <c r="P315" s="50">
        <v>327.93503583221116</v>
      </c>
      <c r="Q315" s="50">
        <v>315.93543858293071</v>
      </c>
      <c r="R315" s="50">
        <v>311.20329154174243</v>
      </c>
      <c r="S315" s="50">
        <v>298.41870617373615</v>
      </c>
      <c r="T315" s="50">
        <v>289.4169919193713</v>
      </c>
    </row>
    <row r="316" spans="1:20" x14ac:dyDescent="0.25">
      <c r="A316" t="str">
        <f t="shared" si="11"/>
        <v>119 handel in voedingswaren</v>
      </c>
      <c r="B316" s="10">
        <v>119</v>
      </c>
      <c r="C316" s="3" t="s">
        <v>96</v>
      </c>
      <c r="D316" s="192"/>
      <c r="E316" s="50">
        <v>244.23369921965258</v>
      </c>
      <c r="F316" s="50">
        <v>246.55808819447233</v>
      </c>
      <c r="G316" s="50">
        <v>267.09098731522351</v>
      </c>
      <c r="H316" s="50">
        <v>287.57658862407089</v>
      </c>
      <c r="I316" s="50">
        <v>293.89646948874696</v>
      </c>
      <c r="J316" s="50">
        <v>320.93912659744558</v>
      </c>
      <c r="K316" s="50">
        <v>318.67673514494953</v>
      </c>
      <c r="L316" s="50">
        <v>321.3745249344629</v>
      </c>
      <c r="M316" s="50">
        <v>344.44610561510552</v>
      </c>
      <c r="N316" s="50">
        <v>383.14919508556238</v>
      </c>
      <c r="O316" s="284">
        <v>335.24178928667169</v>
      </c>
      <c r="P316" s="50">
        <v>330.01494870586322</v>
      </c>
      <c r="Q316" s="50">
        <v>327.0244609483961</v>
      </c>
      <c r="R316" s="50">
        <v>314.64608201028642</v>
      </c>
      <c r="S316" s="50">
        <v>315.61219096281633</v>
      </c>
      <c r="T316" s="50">
        <v>314.86551775256902</v>
      </c>
    </row>
    <row r="317" spans="1:20" x14ac:dyDescent="0.25">
      <c r="A317" t="str">
        <f t="shared" si="11"/>
        <v>119 handel in voedingswaren</v>
      </c>
      <c r="B317" s="10">
        <v>119</v>
      </c>
      <c r="C317" s="3" t="s">
        <v>97</v>
      </c>
      <c r="D317" s="192"/>
      <c r="E317" s="50">
        <v>189.75252674679069</v>
      </c>
      <c r="F317" s="50">
        <v>194.84343796598958</v>
      </c>
      <c r="G317" s="50">
        <v>202.57697809395154</v>
      </c>
      <c r="H317" s="50">
        <v>211.46900026573661</v>
      </c>
      <c r="I317" s="50">
        <v>231.0675720535292</v>
      </c>
      <c r="J317" s="50">
        <v>282.5610676839695</v>
      </c>
      <c r="K317" s="50">
        <v>306.49875194832435</v>
      </c>
      <c r="L317" s="50">
        <v>349.69760637231315</v>
      </c>
      <c r="M317" s="50">
        <v>389.94489078161513</v>
      </c>
      <c r="N317" s="50">
        <v>467.28755713480473</v>
      </c>
      <c r="O317" s="284">
        <v>458.67706112240307</v>
      </c>
      <c r="P317" s="50">
        <v>469.22972766201752</v>
      </c>
      <c r="Q317" s="50">
        <v>461.60320243925543</v>
      </c>
      <c r="R317" s="50">
        <v>466.45319184624907</v>
      </c>
      <c r="S317" s="50">
        <v>444.62687880978945</v>
      </c>
      <c r="T317" s="50">
        <v>430.04257143315169</v>
      </c>
    </row>
    <row r="318" spans="1:20" x14ac:dyDescent="0.25">
      <c r="A318" t="str">
        <f t="shared" si="11"/>
        <v>119 handel in voedingswaren</v>
      </c>
      <c r="B318" s="10">
        <v>119</v>
      </c>
      <c r="C318" s="3" t="s">
        <v>98</v>
      </c>
      <c r="D318" s="192"/>
      <c r="E318" s="50">
        <v>98.406722398699529</v>
      </c>
      <c r="F318" s="50">
        <v>93.153667051745586</v>
      </c>
      <c r="G318" s="50">
        <v>98.015891331956439</v>
      </c>
      <c r="H318" s="50">
        <v>101.6869467594742</v>
      </c>
      <c r="I318" s="50">
        <v>112.30715517932413</v>
      </c>
      <c r="J318" s="50">
        <v>144.31961886899802</v>
      </c>
      <c r="K318" s="50">
        <v>159.9478513981455</v>
      </c>
      <c r="L318" s="50">
        <v>203.40171171841752</v>
      </c>
      <c r="M318" s="50">
        <v>256.17085565020386</v>
      </c>
      <c r="N318" s="50">
        <v>336.64859411093488</v>
      </c>
      <c r="O318" s="284">
        <v>361.37365577585945</v>
      </c>
      <c r="P318" s="50">
        <v>411.0621082857075</v>
      </c>
      <c r="Q318" s="50">
        <v>477.72943838278752</v>
      </c>
      <c r="R318" s="50">
        <v>532.31552174355659</v>
      </c>
      <c r="S318" s="50">
        <v>600.71343857933334</v>
      </c>
      <c r="T318" s="50">
        <v>661.54252713453695</v>
      </c>
    </row>
    <row r="319" spans="1:20" x14ac:dyDescent="0.25">
      <c r="A319" t="str">
        <f t="shared" si="11"/>
        <v>119 handel in voedingswaren</v>
      </c>
      <c r="B319" s="10">
        <v>119</v>
      </c>
      <c r="C319" s="3" t="s">
        <v>26</v>
      </c>
      <c r="D319" s="194"/>
      <c r="E319" s="50">
        <v>532.39294836514284</v>
      </c>
      <c r="F319" s="50">
        <v>534.55519321220754</v>
      </c>
      <c r="G319" s="50">
        <v>567.68385674113154</v>
      </c>
      <c r="H319" s="50">
        <v>600.73253564928166</v>
      </c>
      <c r="I319" s="50">
        <v>637.27119672160029</v>
      </c>
      <c r="J319" s="50">
        <v>747.81981315041321</v>
      </c>
      <c r="K319" s="50">
        <v>785.12333849141942</v>
      </c>
      <c r="L319" s="50">
        <v>874.47384302519367</v>
      </c>
      <c r="M319" s="50">
        <v>990.56185204692451</v>
      </c>
      <c r="N319" s="50">
        <v>1187.0853463313019</v>
      </c>
      <c r="O319" s="284">
        <v>1155.2925061849342</v>
      </c>
      <c r="P319" s="50">
        <v>1210.3067846535882</v>
      </c>
      <c r="Q319" s="50">
        <v>1266.3571017704389</v>
      </c>
      <c r="R319" s="50">
        <v>1313.414795600092</v>
      </c>
      <c r="S319" s="50">
        <v>1360.9525083519391</v>
      </c>
      <c r="T319" s="50">
        <v>1406.4506163202577</v>
      </c>
    </row>
    <row r="320" spans="1:20" x14ac:dyDescent="0.25">
      <c r="A320" t="str">
        <f t="shared" si="11"/>
        <v>119 handel in voedingswaren</v>
      </c>
      <c r="B320" s="10">
        <v>119</v>
      </c>
      <c r="C320" s="3" t="s">
        <v>19</v>
      </c>
      <c r="D320" s="194"/>
      <c r="E320" s="50">
        <v>4539.5873926404283</v>
      </c>
      <c r="F320" s="50">
        <v>4370.0298810409749</v>
      </c>
      <c r="G320" s="50">
        <v>4285.988219499116</v>
      </c>
      <c r="H320" s="50">
        <v>4236.6857119955885</v>
      </c>
      <c r="I320" s="50">
        <v>4066.5410774824431</v>
      </c>
      <c r="J320" s="50">
        <v>4230.3032009161143</v>
      </c>
      <c r="K320" s="50">
        <v>4043.1306276422711</v>
      </c>
      <c r="L320" s="50">
        <v>4111.3162283731644</v>
      </c>
      <c r="M320" s="50">
        <v>4257.9975371616092</v>
      </c>
      <c r="N320" s="50">
        <v>4577.8578457892736</v>
      </c>
      <c r="O320" s="284">
        <v>4132.5186380378818</v>
      </c>
      <c r="P320" s="50">
        <v>4148.3138185989092</v>
      </c>
      <c r="Q320" s="50">
        <v>4162.008637631815</v>
      </c>
      <c r="R320" s="50">
        <v>4176.184082992123</v>
      </c>
      <c r="S320" s="50">
        <v>4187.088600816518</v>
      </c>
      <c r="T320" s="50">
        <v>4201.1559860300631</v>
      </c>
    </row>
    <row r="321" spans="1:20" x14ac:dyDescent="0.25">
      <c r="A321" t="str">
        <f t="shared" si="11"/>
        <v>119 handel in voedingswaren</v>
      </c>
      <c r="B321" s="10">
        <v>119</v>
      </c>
      <c r="C321" s="3" t="s">
        <v>20</v>
      </c>
      <c r="D321" s="194"/>
      <c r="E321" s="193">
        <v>0.11727782776651847</v>
      </c>
      <c r="F321" s="193">
        <v>0.12232300642412824</v>
      </c>
      <c r="G321" s="193">
        <v>0.13245110057896384</v>
      </c>
      <c r="H321" s="193">
        <v>0.14179303740855517</v>
      </c>
      <c r="I321" s="193">
        <v>0.15671087161773584</v>
      </c>
      <c r="J321" s="193">
        <v>0.17677688279848722</v>
      </c>
      <c r="K321" s="193">
        <v>0.19418698300857515</v>
      </c>
      <c r="L321" s="193">
        <v>0.21269924142303701</v>
      </c>
      <c r="M321" s="193">
        <v>0.2326356094388996</v>
      </c>
      <c r="N321" s="193">
        <v>0.25931022463338094</v>
      </c>
      <c r="O321" s="285">
        <v>0.27956135407376326</v>
      </c>
      <c r="P321" s="193">
        <v>0.29175873320557238</v>
      </c>
      <c r="Q321" s="193">
        <v>0.30426585142576656</v>
      </c>
      <c r="R321" s="193">
        <v>0.31450117367888292</v>
      </c>
      <c r="S321" s="193">
        <v>0.3250355170622713</v>
      </c>
      <c r="T321" s="193">
        <v>0.33477705207735015</v>
      </c>
    </row>
    <row r="322" spans="1:20" x14ac:dyDescent="0.25">
      <c r="A322" t="str">
        <f t="shared" si="11"/>
        <v>119 handel in voedingswaren</v>
      </c>
      <c r="B322" s="10">
        <v>119</v>
      </c>
      <c r="C322" s="3" t="s">
        <v>29</v>
      </c>
      <c r="D322" s="194"/>
      <c r="E322" s="50">
        <v>4253.5873926404283</v>
      </c>
      <c r="F322" s="50">
        <v>4255.0298810409749</v>
      </c>
      <c r="G322" s="50">
        <v>4174.988219499116</v>
      </c>
      <c r="H322" s="50">
        <v>4134.6857119955885</v>
      </c>
      <c r="I322" s="50">
        <v>4066.5410774824431</v>
      </c>
      <c r="J322" s="50">
        <v>4117.3032009161143</v>
      </c>
      <c r="K322" s="50">
        <v>4043.1306276422711</v>
      </c>
      <c r="L322" s="50">
        <v>4111.3162283731644</v>
      </c>
      <c r="M322" s="50">
        <v>4216.9975371616092</v>
      </c>
      <c r="N322" s="50">
        <v>3909.8470187169014</v>
      </c>
      <c r="O322" s="284">
        <v>4038.3348539936869</v>
      </c>
      <c r="P322" s="50">
        <v>4054.5264146194395</v>
      </c>
      <c r="Q322" s="50">
        <v>4068.6159455195384</v>
      </c>
      <c r="R322" s="50">
        <v>4083.1844415702608</v>
      </c>
      <c r="S322" s="50">
        <v>4094.48035589949</v>
      </c>
      <c r="T322" s="50">
        <v>4108.9374903940416</v>
      </c>
    </row>
    <row r="323" spans="1:20" x14ac:dyDescent="0.25">
      <c r="A323" t="str">
        <f t="shared" ref="A323:A386" si="12">VLOOKUP(B323,$AN$3:$AO$60,2)</f>
        <v>120 textielnijverheid en breiwerk</v>
      </c>
      <c r="B323" s="10">
        <v>120</v>
      </c>
      <c r="C323" s="3" t="s">
        <v>25</v>
      </c>
      <c r="D323" s="50">
        <v>13317</v>
      </c>
      <c r="E323" s="50">
        <v>12901</v>
      </c>
      <c r="F323" s="50">
        <v>12774</v>
      </c>
      <c r="G323" s="50">
        <v>12835</v>
      </c>
      <c r="H323" s="50">
        <v>12889</v>
      </c>
      <c r="I323" s="50">
        <v>12616</v>
      </c>
      <c r="J323" s="50">
        <v>11932</v>
      </c>
      <c r="K323" s="50">
        <v>11700</v>
      </c>
      <c r="L323" s="50">
        <v>11614</v>
      </c>
      <c r="M323" s="50">
        <v>10754</v>
      </c>
      <c r="N323" s="50">
        <v>9849.3906020669565</v>
      </c>
      <c r="O323" s="284">
        <v>9556.8092609109208</v>
      </c>
      <c r="P323" s="50">
        <v>9272.9192027642821</v>
      </c>
      <c r="Q323" s="50">
        <v>8997.462248482565</v>
      </c>
      <c r="R323" s="50">
        <v>8730.1878882689143</v>
      </c>
      <c r="S323" s="50">
        <v>8470.8530538520608</v>
      </c>
      <c r="T323" s="50">
        <v>8219.2218974319312</v>
      </c>
    </row>
    <row r="324" spans="1:20" x14ac:dyDescent="0.25">
      <c r="A324" t="str">
        <f t="shared" si="12"/>
        <v>120 textielnijverheid en breiwerk</v>
      </c>
      <c r="B324" s="10">
        <v>120</v>
      </c>
      <c r="C324" s="3" t="s">
        <v>83</v>
      </c>
      <c r="D324" s="192"/>
      <c r="E324" s="50">
        <v>-416</v>
      </c>
      <c r="F324" s="50">
        <v>-127</v>
      </c>
      <c r="G324" s="50">
        <v>61</v>
      </c>
      <c r="H324" s="50">
        <v>54</v>
      </c>
      <c r="I324" s="50">
        <v>-273</v>
      </c>
      <c r="J324" s="50">
        <v>-684</v>
      </c>
      <c r="K324" s="50">
        <v>-232</v>
      </c>
      <c r="L324" s="50">
        <v>-86</v>
      </c>
      <c r="M324" s="50">
        <v>-860</v>
      </c>
      <c r="N324" s="50">
        <v>-904.60939793304351</v>
      </c>
      <c r="O324" s="284">
        <v>-292.58134115603571</v>
      </c>
      <c r="P324" s="50">
        <v>-283.89005814663869</v>
      </c>
      <c r="Q324" s="50">
        <v>-275.45695428171712</v>
      </c>
      <c r="R324" s="50">
        <v>-267.27436021365065</v>
      </c>
      <c r="S324" s="50">
        <v>-259.33483441685348</v>
      </c>
      <c r="T324" s="50">
        <v>-251.63115642012963</v>
      </c>
    </row>
    <row r="325" spans="1:20" x14ac:dyDescent="0.25">
      <c r="A325" t="str">
        <f t="shared" si="12"/>
        <v>120 textielnijverheid en breiwerk</v>
      </c>
      <c r="B325" s="10">
        <v>120</v>
      </c>
      <c r="C325" s="3" t="s">
        <v>84</v>
      </c>
      <c r="D325" s="192"/>
      <c r="E325" s="193">
        <v>0.96876173312307579</v>
      </c>
      <c r="F325" s="193">
        <v>0.99015580187582353</v>
      </c>
      <c r="G325" s="193">
        <v>1.0047753248786597</v>
      </c>
      <c r="H325" s="193">
        <v>1.0042072458122322</v>
      </c>
      <c r="I325" s="193">
        <v>0.97881914811079218</v>
      </c>
      <c r="J325" s="193">
        <v>0.94578313253012047</v>
      </c>
      <c r="K325" s="193">
        <v>0.98055648675829699</v>
      </c>
      <c r="L325" s="193">
        <v>0.99264957264957265</v>
      </c>
      <c r="M325" s="193">
        <v>0.92595143791975199</v>
      </c>
      <c r="N325" s="193">
        <v>0.91588158843843748</v>
      </c>
      <c r="O325" s="285">
        <v>0.97029447272660341</v>
      </c>
      <c r="P325" s="193">
        <v>0.97029447272660341</v>
      </c>
      <c r="Q325" s="193">
        <v>0.97029447272660341</v>
      </c>
      <c r="R325" s="193">
        <v>0.97029447272660385</v>
      </c>
      <c r="S325" s="193">
        <v>0.97029447272660285</v>
      </c>
      <c r="T325" s="193">
        <v>0.9702944727266043</v>
      </c>
    </row>
    <row r="326" spans="1:20" x14ac:dyDescent="0.25">
      <c r="A326" t="str">
        <f t="shared" si="12"/>
        <v>120 textielnijverheid en breiwerk</v>
      </c>
      <c r="B326" s="10">
        <v>120</v>
      </c>
      <c r="C326" s="3" t="s">
        <v>8</v>
      </c>
      <c r="D326" s="50">
        <v>30</v>
      </c>
      <c r="E326" s="50">
        <v>18</v>
      </c>
      <c r="F326" s="50">
        <v>27</v>
      </c>
      <c r="G326" s="50">
        <v>29</v>
      </c>
      <c r="H326" s="50">
        <v>32</v>
      </c>
      <c r="I326" s="50">
        <v>23</v>
      </c>
      <c r="J326" s="50">
        <v>23</v>
      </c>
      <c r="K326" s="50">
        <v>28</v>
      </c>
      <c r="L326" s="50">
        <v>25</v>
      </c>
      <c r="M326" s="50">
        <v>18</v>
      </c>
      <c r="N326" s="50">
        <v>11.928654766275224</v>
      </c>
      <c r="O326" s="284">
        <v>14.82960680875691</v>
      </c>
      <c r="P326" s="50">
        <v>18.080691412377831</v>
      </c>
      <c r="Q326" s="50">
        <v>20.785978780356448</v>
      </c>
      <c r="R326" s="50">
        <v>22.742623793379085</v>
      </c>
      <c r="S326" s="50">
        <v>24.662749162939178</v>
      </c>
      <c r="T326" s="50">
        <v>23.897297320571198</v>
      </c>
    </row>
    <row r="327" spans="1:20" x14ac:dyDescent="0.25">
      <c r="A327" t="str">
        <f t="shared" si="12"/>
        <v>120 textielnijverheid en breiwerk</v>
      </c>
      <c r="B327" s="10">
        <v>120</v>
      </c>
      <c r="C327" s="3" t="s">
        <v>9</v>
      </c>
      <c r="D327" s="50">
        <v>490</v>
      </c>
      <c r="E327" s="50">
        <v>509</v>
      </c>
      <c r="F327" s="50">
        <v>534</v>
      </c>
      <c r="G327" s="50">
        <v>500</v>
      </c>
      <c r="H327" s="50">
        <v>550</v>
      </c>
      <c r="I327" s="50">
        <v>509</v>
      </c>
      <c r="J327" s="50">
        <v>421</v>
      </c>
      <c r="K327" s="50">
        <v>397</v>
      </c>
      <c r="L327" s="50">
        <v>399</v>
      </c>
      <c r="M327" s="50">
        <v>359</v>
      </c>
      <c r="N327" s="50">
        <v>220.09075276273813</v>
      </c>
      <c r="O327" s="284">
        <v>273.61503787856623</v>
      </c>
      <c r="P327" s="50">
        <v>333.5994763358882</v>
      </c>
      <c r="Q327" s="50">
        <v>383.5136322004106</v>
      </c>
      <c r="R327" s="50">
        <v>419.61489275689155</v>
      </c>
      <c r="S327" s="50">
        <v>455.04234423952596</v>
      </c>
      <c r="T327" s="50">
        <v>440.91930392263379</v>
      </c>
    </row>
    <row r="328" spans="1:20" x14ac:dyDescent="0.25">
      <c r="A328" t="str">
        <f t="shared" si="12"/>
        <v>120 textielnijverheid en breiwerk</v>
      </c>
      <c r="B328" s="10">
        <v>120</v>
      </c>
      <c r="C328" s="3" t="s">
        <v>10</v>
      </c>
      <c r="D328" s="50">
        <v>814</v>
      </c>
      <c r="E328" s="50">
        <v>777</v>
      </c>
      <c r="F328" s="50">
        <v>776</v>
      </c>
      <c r="G328" s="50">
        <v>833</v>
      </c>
      <c r="H328" s="50">
        <v>880</v>
      </c>
      <c r="I328" s="50">
        <v>877</v>
      </c>
      <c r="J328" s="50">
        <v>782</v>
      </c>
      <c r="K328" s="50">
        <v>799</v>
      </c>
      <c r="L328" s="50">
        <v>826</v>
      </c>
      <c r="M328" s="50">
        <v>733</v>
      </c>
      <c r="N328" s="50">
        <v>381.76410135387545</v>
      </c>
      <c r="O328" s="284">
        <v>474.60603292689609</v>
      </c>
      <c r="P328" s="50">
        <v>578.65359037953874</v>
      </c>
      <c r="Q328" s="50">
        <v>665.23347899030091</v>
      </c>
      <c r="R328" s="50">
        <v>727.85385318178032</v>
      </c>
      <c r="S328" s="50">
        <v>789.30545443604149</v>
      </c>
      <c r="T328" s="50">
        <v>764.80796997891309</v>
      </c>
    </row>
    <row r="329" spans="1:20" x14ac:dyDescent="0.25">
      <c r="A329" t="str">
        <f t="shared" si="12"/>
        <v>120 textielnijverheid en breiwerk</v>
      </c>
      <c r="B329" s="10">
        <v>120</v>
      </c>
      <c r="C329" s="3" t="s">
        <v>11</v>
      </c>
      <c r="D329" s="50">
        <v>1151</v>
      </c>
      <c r="E329" s="50">
        <v>1106</v>
      </c>
      <c r="F329" s="50">
        <v>1038</v>
      </c>
      <c r="G329" s="50">
        <v>1025</v>
      </c>
      <c r="H329" s="50">
        <v>1032</v>
      </c>
      <c r="I329" s="50">
        <v>1017</v>
      </c>
      <c r="J329" s="50">
        <v>940</v>
      </c>
      <c r="K329" s="50">
        <v>915</v>
      </c>
      <c r="L329" s="50">
        <v>912</v>
      </c>
      <c r="M329" s="50">
        <v>847</v>
      </c>
      <c r="N329" s="50">
        <v>817.51651017646634</v>
      </c>
      <c r="O329" s="284">
        <v>723.35952577780995</v>
      </c>
      <c r="P329" s="50">
        <v>667.85656637030922</v>
      </c>
      <c r="Q329" s="50">
        <v>629.48488586334406</v>
      </c>
      <c r="R329" s="50">
        <v>610.37292403849449</v>
      </c>
      <c r="S329" s="50">
        <v>606.28016526236001</v>
      </c>
      <c r="T329" s="50">
        <v>693.49703753831341</v>
      </c>
    </row>
    <row r="330" spans="1:20" x14ac:dyDescent="0.25">
      <c r="A330" t="str">
        <f t="shared" si="12"/>
        <v>120 textielnijverheid en breiwerk</v>
      </c>
      <c r="B330" s="10">
        <v>120</v>
      </c>
      <c r="C330" s="3" t="s">
        <v>12</v>
      </c>
      <c r="D330" s="50">
        <v>1417</v>
      </c>
      <c r="E330" s="50">
        <v>1331</v>
      </c>
      <c r="F330" s="50">
        <v>1287</v>
      </c>
      <c r="G330" s="50">
        <v>1253</v>
      </c>
      <c r="H330" s="50">
        <v>1250</v>
      </c>
      <c r="I330" s="50">
        <v>1223</v>
      </c>
      <c r="J330" s="50">
        <v>1154</v>
      </c>
      <c r="K330" s="50">
        <v>1114</v>
      </c>
      <c r="L330" s="50">
        <v>1077</v>
      </c>
      <c r="M330" s="50">
        <v>998</v>
      </c>
      <c r="N330" s="50">
        <v>980.02284085788585</v>
      </c>
      <c r="O330" s="284">
        <v>944.25428642259499</v>
      </c>
      <c r="P330" s="50">
        <v>897.79304605078892</v>
      </c>
      <c r="Q330" s="50">
        <v>854.56839465345047</v>
      </c>
      <c r="R330" s="50">
        <v>834.25114145418354</v>
      </c>
      <c r="S330" s="50">
        <v>805.21143066394052</v>
      </c>
      <c r="T330" s="50">
        <v>712.47167657838827</v>
      </c>
    </row>
    <row r="331" spans="1:20" x14ac:dyDescent="0.25">
      <c r="A331" t="str">
        <f t="shared" si="12"/>
        <v>120 textielnijverheid en breiwerk</v>
      </c>
      <c r="B331" s="10">
        <v>120</v>
      </c>
      <c r="C331" s="3" t="s">
        <v>13</v>
      </c>
      <c r="D331" s="50">
        <v>2144</v>
      </c>
      <c r="E331" s="50">
        <v>2019</v>
      </c>
      <c r="F331" s="50">
        <v>1836</v>
      </c>
      <c r="G331" s="50">
        <v>1702</v>
      </c>
      <c r="H331" s="50">
        <v>1552</v>
      </c>
      <c r="I331" s="50">
        <v>1435</v>
      </c>
      <c r="J331" s="50">
        <v>1284</v>
      </c>
      <c r="K331" s="50">
        <v>1248</v>
      </c>
      <c r="L331" s="50">
        <v>1260</v>
      </c>
      <c r="M331" s="50">
        <v>1168</v>
      </c>
      <c r="N331" s="50">
        <v>1124.5836871695781</v>
      </c>
      <c r="O331" s="284">
        <v>1107.2623948155483</v>
      </c>
      <c r="P331" s="50">
        <v>1069.2259345351006</v>
      </c>
      <c r="Q331" s="50">
        <v>1019.5544315403017</v>
      </c>
      <c r="R331" s="50">
        <v>982.97832251626346</v>
      </c>
      <c r="S331" s="50">
        <v>965.27175163738241</v>
      </c>
      <c r="T331" s="50">
        <v>930.0415776517774</v>
      </c>
    </row>
    <row r="332" spans="1:20" x14ac:dyDescent="0.25">
      <c r="A332" t="str">
        <f t="shared" si="12"/>
        <v>120 textielnijverheid en breiwerk</v>
      </c>
      <c r="B332" s="10">
        <v>120</v>
      </c>
      <c r="C332" s="3" t="s">
        <v>14</v>
      </c>
      <c r="D332" s="50">
        <v>2765</v>
      </c>
      <c r="E332" s="50">
        <v>2562</v>
      </c>
      <c r="F332" s="50">
        <v>2467</v>
      </c>
      <c r="G332" s="50">
        <v>2411</v>
      </c>
      <c r="H332" s="50">
        <v>2275</v>
      </c>
      <c r="I332" s="50">
        <v>2063</v>
      </c>
      <c r="J332" s="50">
        <v>1913</v>
      </c>
      <c r="K332" s="50">
        <v>1761</v>
      </c>
      <c r="L332" s="50">
        <v>1629</v>
      </c>
      <c r="M332" s="50">
        <v>1385</v>
      </c>
      <c r="N332" s="50">
        <v>1318.9931011749572</v>
      </c>
      <c r="O332" s="284">
        <v>1233.4942836320424</v>
      </c>
      <c r="P332" s="50">
        <v>1191.1117454227906</v>
      </c>
      <c r="Q332" s="50">
        <v>1172.685184339475</v>
      </c>
      <c r="R332" s="50">
        <v>1150.4195197384729</v>
      </c>
      <c r="S332" s="50">
        <v>1107.6566997425914</v>
      </c>
      <c r="T332" s="50">
        <v>1090.5961236885053</v>
      </c>
    </row>
    <row r="333" spans="1:20" x14ac:dyDescent="0.25">
      <c r="A333" t="str">
        <f t="shared" si="12"/>
        <v>120 textielnijverheid en breiwerk</v>
      </c>
      <c r="B333" s="10">
        <v>120</v>
      </c>
      <c r="C333" s="3" t="s">
        <v>15</v>
      </c>
      <c r="D333" s="50">
        <v>2817</v>
      </c>
      <c r="E333" s="50">
        <v>2826</v>
      </c>
      <c r="F333" s="50">
        <v>2852</v>
      </c>
      <c r="G333" s="50">
        <v>2787</v>
      </c>
      <c r="H333" s="50">
        <v>2730</v>
      </c>
      <c r="I333" s="50">
        <v>2583</v>
      </c>
      <c r="J333" s="50">
        <v>2361</v>
      </c>
      <c r="K333" s="50">
        <v>2277</v>
      </c>
      <c r="L333" s="50">
        <v>2214</v>
      </c>
      <c r="M333" s="50">
        <v>2027</v>
      </c>
      <c r="N333" s="50">
        <v>1846.2404796739413</v>
      </c>
      <c r="O333" s="284">
        <v>1721.8648638150262</v>
      </c>
      <c r="P333" s="50">
        <v>1566.9701152429434</v>
      </c>
      <c r="Q333" s="50">
        <v>1432.5501784436851</v>
      </c>
      <c r="R333" s="50">
        <v>1295.0756365246652</v>
      </c>
      <c r="S333" s="50">
        <v>1233.5668122935174</v>
      </c>
      <c r="T333" s="50">
        <v>1153.9584646898923</v>
      </c>
    </row>
    <row r="334" spans="1:20" x14ac:dyDescent="0.25">
      <c r="A334" t="str">
        <f t="shared" si="12"/>
        <v>120 textielnijverheid en breiwerk</v>
      </c>
      <c r="B334" s="10">
        <v>120</v>
      </c>
      <c r="C334" s="3" t="s">
        <v>16</v>
      </c>
      <c r="D334" s="50">
        <v>1396</v>
      </c>
      <c r="E334" s="50">
        <v>1430</v>
      </c>
      <c r="F334" s="50">
        <v>1573</v>
      </c>
      <c r="G334" s="50">
        <v>1882</v>
      </c>
      <c r="H334" s="50">
        <v>2162</v>
      </c>
      <c r="I334" s="50">
        <v>2408</v>
      </c>
      <c r="J334" s="50">
        <v>2540</v>
      </c>
      <c r="K334" s="50">
        <v>2534</v>
      </c>
      <c r="L334" s="50">
        <v>2566</v>
      </c>
      <c r="M334" s="50">
        <v>2429</v>
      </c>
      <c r="N334" s="50">
        <v>2216.3243558797262</v>
      </c>
      <c r="O334" s="284">
        <v>1994.8612719902453</v>
      </c>
      <c r="P334" s="50">
        <v>1854.3898248443379</v>
      </c>
      <c r="Q334" s="50">
        <v>1751.3323276555213</v>
      </c>
      <c r="R334" s="50">
        <v>1642.2030643339731</v>
      </c>
      <c r="S334" s="50">
        <v>1493.2768417193579</v>
      </c>
      <c r="T334" s="50">
        <v>1388.9352952626048</v>
      </c>
    </row>
    <row r="335" spans="1:20" x14ac:dyDescent="0.25">
      <c r="A335" t="str">
        <f t="shared" si="12"/>
        <v>120 textielnijverheid en breiwerk</v>
      </c>
      <c r="B335" s="10">
        <v>120</v>
      </c>
      <c r="C335" s="3" t="s">
        <v>17</v>
      </c>
      <c r="D335" s="50">
        <v>275</v>
      </c>
      <c r="E335" s="50">
        <v>303</v>
      </c>
      <c r="F335" s="50">
        <v>362</v>
      </c>
      <c r="G335" s="50">
        <v>391</v>
      </c>
      <c r="H335" s="50">
        <v>402</v>
      </c>
      <c r="I335" s="50">
        <v>446</v>
      </c>
      <c r="J335" s="50">
        <v>486</v>
      </c>
      <c r="K335" s="50">
        <v>595</v>
      </c>
      <c r="L335" s="50">
        <v>668</v>
      </c>
      <c r="M335" s="50">
        <v>752</v>
      </c>
      <c r="N335" s="50">
        <v>889.48345895850525</v>
      </c>
      <c r="O335" s="284">
        <v>969.56368763139653</v>
      </c>
      <c r="P335" s="50">
        <v>971.65762631411417</v>
      </c>
      <c r="Q335" s="50">
        <v>941.43890386807902</v>
      </c>
      <c r="R335" s="50">
        <v>879.77725068338555</v>
      </c>
      <c r="S335" s="50">
        <v>807.37715255216108</v>
      </c>
      <c r="T335" s="50">
        <v>727.42463628901623</v>
      </c>
    </row>
    <row r="336" spans="1:20" x14ac:dyDescent="0.25">
      <c r="A336" t="str">
        <f t="shared" si="12"/>
        <v>120 textielnijverheid en breiwerk</v>
      </c>
      <c r="B336" s="10">
        <v>120</v>
      </c>
      <c r="C336" s="3" t="s">
        <v>85</v>
      </c>
      <c r="D336" s="50">
        <v>18</v>
      </c>
      <c r="E336" s="50">
        <v>20</v>
      </c>
      <c r="F336" s="50">
        <v>22</v>
      </c>
      <c r="G336" s="50">
        <v>22</v>
      </c>
      <c r="H336" s="50">
        <v>24</v>
      </c>
      <c r="I336" s="50">
        <v>32</v>
      </c>
      <c r="J336" s="50">
        <v>28</v>
      </c>
      <c r="K336" s="50">
        <v>32</v>
      </c>
      <c r="L336" s="50">
        <v>38</v>
      </c>
      <c r="M336" s="50">
        <v>38</v>
      </c>
      <c r="N336" s="50">
        <v>42.442659293009925</v>
      </c>
      <c r="O336" s="284">
        <v>99.098269212039426</v>
      </c>
      <c r="P336" s="50">
        <v>123.58058585609578</v>
      </c>
      <c r="Q336" s="50">
        <v>126.31485214764142</v>
      </c>
      <c r="R336" s="50">
        <v>164.89865924742506</v>
      </c>
      <c r="S336" s="50">
        <v>183.20165214224761</v>
      </c>
      <c r="T336" s="50">
        <v>292.67251451131233</v>
      </c>
    </row>
    <row r="337" spans="1:21" x14ac:dyDescent="0.25">
      <c r="A337" t="str">
        <f t="shared" si="12"/>
        <v>120 textielnijverheid en breiwerk</v>
      </c>
      <c r="B337" s="10">
        <v>120</v>
      </c>
      <c r="C337" s="3" t="s">
        <v>6</v>
      </c>
      <c r="D337" s="50">
        <v>1689</v>
      </c>
      <c r="E337" s="50">
        <v>1753</v>
      </c>
      <c r="F337" s="50">
        <v>1957</v>
      </c>
      <c r="G337" s="50">
        <v>2295</v>
      </c>
      <c r="H337" s="50">
        <v>2588</v>
      </c>
      <c r="I337" s="50">
        <v>2886</v>
      </c>
      <c r="J337" s="50">
        <v>3054</v>
      </c>
      <c r="K337" s="50">
        <v>3161</v>
      </c>
      <c r="L337" s="50">
        <v>3272</v>
      </c>
      <c r="M337" s="50">
        <v>3219</v>
      </c>
      <c r="N337" s="50">
        <v>3148.2504741312414</v>
      </c>
      <c r="O337" s="284">
        <v>3063.5232288336811</v>
      </c>
      <c r="P337" s="50">
        <v>2949.6280370145478</v>
      </c>
      <c r="Q337" s="50">
        <v>2819.0860836712418</v>
      </c>
      <c r="R337" s="50">
        <v>2686.8789742647837</v>
      </c>
      <c r="S337" s="50">
        <v>2483.8556464137664</v>
      </c>
      <c r="T337" s="50">
        <v>2409.0324460629336</v>
      </c>
    </row>
    <row r="338" spans="1:21" x14ac:dyDescent="0.25">
      <c r="A338" t="str">
        <f t="shared" si="12"/>
        <v>120 textielnijverheid en breiwerk</v>
      </c>
      <c r="B338" s="10">
        <v>120</v>
      </c>
      <c r="C338" s="3" t="s">
        <v>86</v>
      </c>
      <c r="D338" s="193">
        <v>0.97610604980848947</v>
      </c>
      <c r="E338" s="192"/>
      <c r="F338" s="192"/>
      <c r="G338" s="192"/>
      <c r="H338" s="192"/>
      <c r="I338" s="192"/>
      <c r="J338" s="192"/>
      <c r="K338" s="192"/>
      <c r="L338" s="192"/>
      <c r="M338" s="192"/>
      <c r="N338" s="192"/>
      <c r="O338" s="286"/>
      <c r="P338" s="192"/>
      <c r="Q338" s="192"/>
      <c r="R338" s="192"/>
      <c r="S338" s="192"/>
      <c r="T338" s="192"/>
    </row>
    <row r="339" spans="1:21" x14ac:dyDescent="0.25">
      <c r="A339" t="str">
        <f t="shared" si="12"/>
        <v>120 textielnijverheid en breiwerk</v>
      </c>
      <c r="B339" s="10">
        <v>120</v>
      </c>
      <c r="C339" s="3" t="s">
        <v>87</v>
      </c>
      <c r="D339" s="192"/>
      <c r="E339" s="193">
        <v>3.6721583427068438E-3</v>
      </c>
      <c r="F339" s="193">
        <v>-7.0248760336670268E-3</v>
      </c>
      <c r="G339" s="193">
        <v>-1.4334637535085126E-2</v>
      </c>
      <c r="H339" s="193">
        <v>-1.4050598001871362E-2</v>
      </c>
      <c r="I339" s="193">
        <v>-1.3565491511513539E-3</v>
      </c>
      <c r="J339" s="193">
        <v>1.51614586391845E-2</v>
      </c>
      <c r="K339" s="193">
        <v>-2.2252184749037562E-3</v>
      </c>
      <c r="L339" s="193">
        <v>-8.2717614205415901E-3</v>
      </c>
      <c r="M339" s="193">
        <v>2.5077305944368744E-2</v>
      </c>
      <c r="N339" s="193">
        <v>3.0112230685025998E-2</v>
      </c>
      <c r="O339" s="285">
        <v>2.9057885409430328E-3</v>
      </c>
      <c r="P339" s="193">
        <v>2.9057885409430328E-3</v>
      </c>
      <c r="Q339" s="193">
        <v>2.9057885409430328E-3</v>
      </c>
      <c r="R339" s="193">
        <v>2.9057885409428108E-3</v>
      </c>
      <c r="S339" s="193">
        <v>2.9057885409433104E-3</v>
      </c>
      <c r="T339" s="193">
        <v>2.9057885409425888E-3</v>
      </c>
    </row>
    <row r="340" spans="1:21" x14ac:dyDescent="0.25">
      <c r="A340" t="str">
        <f t="shared" si="12"/>
        <v>120 textielnijverheid en breiwerk</v>
      </c>
      <c r="B340" s="10">
        <v>120</v>
      </c>
      <c r="C340" s="3" t="s">
        <v>88</v>
      </c>
      <c r="D340" s="194"/>
      <c r="E340" s="50">
        <v>13.674812574601942</v>
      </c>
      <c r="F340" s="50">
        <v>8.012340925986436</v>
      </c>
      <c r="G340" s="50">
        <v>11.821147828441365</v>
      </c>
      <c r="H340" s="50">
        <v>12.70502555478911</v>
      </c>
      <c r="I340" s="50">
        <v>14.42554810643861</v>
      </c>
      <c r="J340" s="50">
        <v>10.748276880680475</v>
      </c>
      <c r="K340" s="50">
        <v>10.348383307056446</v>
      </c>
      <c r="L340" s="50">
        <v>12.428728649590857</v>
      </c>
      <c r="M340" s="50">
        <v>11.930805835543167</v>
      </c>
      <c r="N340" s="50">
        <v>8.6808088469229112</v>
      </c>
      <c r="O340" s="284">
        <v>5.4282621790763219</v>
      </c>
      <c r="P340" s="50">
        <v>6.7483714926627902</v>
      </c>
      <c r="Q340" s="50">
        <v>8.2278123802226002</v>
      </c>
      <c r="R340" s="50">
        <v>9.4588823869302097</v>
      </c>
      <c r="S340" s="50">
        <v>10.34927466754994</v>
      </c>
      <c r="T340" s="50">
        <v>11.223048293066844</v>
      </c>
    </row>
    <row r="341" spans="1:21" x14ac:dyDescent="0.25">
      <c r="A341" t="str">
        <f t="shared" si="12"/>
        <v>120 textielnijverheid en breiwerk</v>
      </c>
      <c r="B341" s="10">
        <v>120</v>
      </c>
      <c r="C341" s="3" t="s">
        <v>89</v>
      </c>
      <c r="D341" s="194"/>
      <c r="E341" s="50">
        <v>115.00305928524395</v>
      </c>
      <c r="F341" s="50">
        <v>114.01757108648523</v>
      </c>
      <c r="G341" s="50">
        <v>115.71423561007596</v>
      </c>
      <c r="H341" s="50">
        <v>108.48868232285778</v>
      </c>
      <c r="I341" s="50">
        <v>126.31927742303957</v>
      </c>
      <c r="J341" s="50">
        <v>125.31041543496666</v>
      </c>
      <c r="K341" s="50">
        <v>96.325955296699618</v>
      </c>
      <c r="L341" s="50">
        <v>88.434211887136996</v>
      </c>
      <c r="M341" s="50">
        <v>102.18600216819033</v>
      </c>
      <c r="N341" s="50">
        <v>93.749329406408052</v>
      </c>
      <c r="O341" s="284">
        <v>51.486655395694648</v>
      </c>
      <c r="P341" s="50">
        <v>64.007792192524718</v>
      </c>
      <c r="Q341" s="50">
        <v>78.040176893783553</v>
      </c>
      <c r="R341" s="50">
        <v>89.716782612580161</v>
      </c>
      <c r="S341" s="50">
        <v>98.162085917192471</v>
      </c>
      <c r="T341" s="50">
        <v>106.44976253757447</v>
      </c>
    </row>
    <row r="342" spans="1:21" x14ac:dyDescent="0.25">
      <c r="A342" t="str">
        <f t="shared" si="12"/>
        <v>120 textielnijverheid en breiwerk</v>
      </c>
      <c r="B342" s="10">
        <v>120</v>
      </c>
      <c r="C342" s="3" t="s">
        <v>90</v>
      </c>
      <c r="D342" s="194"/>
      <c r="E342" s="50">
        <v>142.10307623709122</v>
      </c>
      <c r="F342" s="50">
        <v>127.33224978859911</v>
      </c>
      <c r="G342" s="50">
        <v>121.49599809414397</v>
      </c>
      <c r="H342" s="50">
        <v>130.65692247294791</v>
      </c>
      <c r="I342" s="50">
        <v>149.19968468874663</v>
      </c>
      <c r="J342" s="50">
        <v>163.17734223215953</v>
      </c>
      <c r="K342" s="50">
        <v>131.90496584632547</v>
      </c>
      <c r="L342" s="50">
        <v>129.94127729028966</v>
      </c>
      <c r="M342" s="50">
        <v>161.87861380083677</v>
      </c>
      <c r="N342" s="50">
        <v>147.34317116179446</v>
      </c>
      <c r="O342" s="284">
        <v>66.353438822644762</v>
      </c>
      <c r="P342" s="50">
        <v>82.490056710391741</v>
      </c>
      <c r="Q342" s="50">
        <v>100.57429567784766</v>
      </c>
      <c r="R342" s="50">
        <v>115.62252394716927</v>
      </c>
      <c r="S342" s="50">
        <v>126.50641049708362</v>
      </c>
      <c r="T342" s="50">
        <v>137.18715562193316</v>
      </c>
    </row>
    <row r="343" spans="1:21" x14ac:dyDescent="0.25">
      <c r="A343" t="str">
        <f t="shared" si="12"/>
        <v>120 textielnijverheid en breiwerk</v>
      </c>
      <c r="B343" s="10">
        <v>120</v>
      </c>
      <c r="C343" s="41" t="s">
        <v>91</v>
      </c>
      <c r="D343" s="194"/>
      <c r="E343" s="50">
        <v>156.05222710891348</v>
      </c>
      <c r="F343" s="50">
        <v>138.12022088542844</v>
      </c>
      <c r="G343" s="50">
        <v>122.04066763302414</v>
      </c>
      <c r="H343" s="50">
        <v>120.80336048671727</v>
      </c>
      <c r="I343" s="50">
        <v>134.72861746008181</v>
      </c>
      <c r="J343" s="50">
        <v>149.5691665941894</v>
      </c>
      <c r="K343" s="50">
        <v>121.9013775919488</v>
      </c>
      <c r="L343" s="50">
        <v>113.1267328820107</v>
      </c>
      <c r="M343" s="50">
        <v>143.17017499788429</v>
      </c>
      <c r="N343" s="50">
        <v>137.23074158780159</v>
      </c>
      <c r="O343" s="284">
        <v>110.21211783723675</v>
      </c>
      <c r="P343" s="50">
        <v>97.51850183001558</v>
      </c>
      <c r="Q343" s="50">
        <v>90.035963402486558</v>
      </c>
      <c r="R343" s="50">
        <v>84.862949621108982</v>
      </c>
      <c r="S343" s="50">
        <v>82.286402526927162</v>
      </c>
      <c r="T343" s="50">
        <v>81.734644113610571</v>
      </c>
      <c r="U343" s="8"/>
    </row>
    <row r="344" spans="1:21" x14ac:dyDescent="0.25">
      <c r="A344" t="str">
        <f t="shared" si="12"/>
        <v>120 textielnijverheid en breiwerk</v>
      </c>
      <c r="B344" s="10">
        <v>120</v>
      </c>
      <c r="C344" s="41" t="s">
        <v>92</v>
      </c>
      <c r="D344" s="194"/>
      <c r="E344" s="50">
        <v>155.88001097731239</v>
      </c>
      <c r="F344" s="50">
        <v>132.18165064010833</v>
      </c>
      <c r="G344" s="50">
        <v>118.40434624430858</v>
      </c>
      <c r="H344" s="50">
        <v>115.63223863233415</v>
      </c>
      <c r="I344" s="50">
        <v>131.22294677003822</v>
      </c>
      <c r="J344" s="50">
        <v>148.59005464738615</v>
      </c>
      <c r="K344" s="50">
        <v>120.14258005848902</v>
      </c>
      <c r="L344" s="50">
        <v>109.24234369335734</v>
      </c>
      <c r="M344" s="50">
        <v>141.53095287494006</v>
      </c>
      <c r="N344" s="50">
        <v>136.1742429777035</v>
      </c>
      <c r="O344" s="284">
        <v>107.05837635715478</v>
      </c>
      <c r="P344" s="50">
        <v>103.15099460763081</v>
      </c>
      <c r="Q344" s="50">
        <v>98.075536413829028</v>
      </c>
      <c r="R344" s="50">
        <v>93.353645449377197</v>
      </c>
      <c r="S344" s="50">
        <v>91.134174587201926</v>
      </c>
      <c r="T344" s="50">
        <v>87.961856394736273</v>
      </c>
    </row>
    <row r="345" spans="1:21" x14ac:dyDescent="0.25">
      <c r="A345" t="str">
        <f t="shared" si="12"/>
        <v>120 textielnijverheid en breiwerk</v>
      </c>
      <c r="B345" s="10">
        <v>120</v>
      </c>
      <c r="C345" s="41" t="s">
        <v>93</v>
      </c>
      <c r="D345" s="194"/>
      <c r="E345" s="50">
        <v>196.02390090137911</v>
      </c>
      <c r="F345" s="50">
        <v>162.99795621345024</v>
      </c>
      <c r="G345" s="50">
        <v>134.80327372683107</v>
      </c>
      <c r="H345" s="50">
        <v>125.44812585364882</v>
      </c>
      <c r="I345" s="50">
        <v>134.09334438321696</v>
      </c>
      <c r="J345" s="50">
        <v>147.6878445231502</v>
      </c>
      <c r="K345" s="50">
        <v>109.82267896720049</v>
      </c>
      <c r="L345" s="50">
        <v>99.197452839253799</v>
      </c>
      <c r="M345" s="50">
        <v>142.17109938095672</v>
      </c>
      <c r="N345" s="50">
        <v>137.67114453911739</v>
      </c>
      <c r="O345" s="284">
        <v>101.95778047084185</v>
      </c>
      <c r="P345" s="50">
        <v>100.38738553851955</v>
      </c>
      <c r="Q345" s="50">
        <v>96.938897790202248</v>
      </c>
      <c r="R345" s="50">
        <v>92.43554578911899</v>
      </c>
      <c r="S345" s="50">
        <v>89.119457411796134</v>
      </c>
      <c r="T345" s="50">
        <v>87.514132092606332</v>
      </c>
    </row>
    <row r="346" spans="1:21" x14ac:dyDescent="0.25">
      <c r="A346" t="str">
        <f t="shared" si="12"/>
        <v>120 textielnijverheid en breiwerk</v>
      </c>
      <c r="B346" s="10">
        <v>120</v>
      </c>
      <c r="C346" s="41" t="s">
        <v>94</v>
      </c>
      <c r="D346" s="194"/>
      <c r="E346" s="50">
        <v>219.92905859257371</v>
      </c>
      <c r="F346" s="50">
        <v>176.37656614262124</v>
      </c>
      <c r="G346" s="50">
        <v>151.80326984900958</v>
      </c>
      <c r="H346" s="50">
        <v>149.04221031821118</v>
      </c>
      <c r="I346" s="50">
        <v>169.51397916688137</v>
      </c>
      <c r="J346" s="50">
        <v>187.79416172916672</v>
      </c>
      <c r="K346" s="50">
        <v>140.87900136223047</v>
      </c>
      <c r="L346" s="50">
        <v>119.0373078146491</v>
      </c>
      <c r="M346" s="50">
        <v>164.44021019800871</v>
      </c>
      <c r="N346" s="50">
        <v>146.78288035711913</v>
      </c>
      <c r="O346" s="284">
        <v>103.90233206518211</v>
      </c>
      <c r="P346" s="50">
        <v>97.167250188248161</v>
      </c>
      <c r="Q346" s="50">
        <v>93.828609102968642</v>
      </c>
      <c r="R346" s="50">
        <v>92.377075606096767</v>
      </c>
      <c r="S346" s="50">
        <v>90.623120657459282</v>
      </c>
      <c r="T346" s="50">
        <v>87.254523263508702</v>
      </c>
    </row>
    <row r="347" spans="1:21" x14ac:dyDescent="0.25">
      <c r="A347" t="str">
        <f t="shared" si="12"/>
        <v>120 textielnijverheid en breiwerk</v>
      </c>
      <c r="B347" s="10">
        <v>120</v>
      </c>
      <c r="C347" s="41" t="s">
        <v>95</v>
      </c>
      <c r="D347" s="192"/>
      <c r="E347" s="50">
        <v>163.43057113257822</v>
      </c>
      <c r="F347" s="50">
        <v>133.72289438473024</v>
      </c>
      <c r="G347" s="50">
        <v>114.10574306605561</v>
      </c>
      <c r="H347" s="50">
        <v>112.29677453429011</v>
      </c>
      <c r="I347" s="50">
        <v>144.65482314309423</v>
      </c>
      <c r="J347" s="50">
        <v>179.53173140398053</v>
      </c>
      <c r="K347" s="50">
        <v>123.0516495437801</v>
      </c>
      <c r="L347" s="50">
        <v>104.90572184458583</v>
      </c>
      <c r="M347" s="50">
        <v>175.8380271370898</v>
      </c>
      <c r="N347" s="50">
        <v>171.19209823381135</v>
      </c>
      <c r="O347" s="284">
        <v>105.69625645362989</v>
      </c>
      <c r="P347" s="50">
        <v>98.57582055422651</v>
      </c>
      <c r="Q347" s="50">
        <v>89.70818101937742</v>
      </c>
      <c r="R347" s="50">
        <v>82.012713246444136</v>
      </c>
      <c r="S347" s="50">
        <v>74.142371003117873</v>
      </c>
      <c r="T347" s="50">
        <v>70.62102449832966</v>
      </c>
    </row>
    <row r="348" spans="1:21" x14ac:dyDescent="0.25">
      <c r="A348" t="str">
        <f t="shared" si="12"/>
        <v>120 textielnijverheid en breiwerk</v>
      </c>
      <c r="B348" s="10">
        <v>120</v>
      </c>
      <c r="C348" s="41" t="s">
        <v>96</v>
      </c>
      <c r="D348" s="192"/>
      <c r="E348" s="50">
        <v>146.06375959946766</v>
      </c>
      <c r="F348" s="50">
        <v>134.32442725098218</v>
      </c>
      <c r="G348" s="50">
        <v>136.25861513434972</v>
      </c>
      <c r="H348" s="50">
        <v>163.55980949804118</v>
      </c>
      <c r="I348" s="50">
        <v>215.33842741693837</v>
      </c>
      <c r="J348" s="50">
        <v>279.61575740297133</v>
      </c>
      <c r="K348" s="50">
        <v>250.7813716100942</v>
      </c>
      <c r="L348" s="50">
        <v>234.86703484503667</v>
      </c>
      <c r="M348" s="50">
        <v>323.40670268012946</v>
      </c>
      <c r="N348" s="50">
        <v>318.36969221455547</v>
      </c>
      <c r="O348" s="284">
        <v>230.19593719751188</v>
      </c>
      <c r="P348" s="50">
        <v>207.19393299386508</v>
      </c>
      <c r="Q348" s="50">
        <v>192.60403041960592</v>
      </c>
      <c r="R348" s="50">
        <v>181.900084001441</v>
      </c>
      <c r="S348" s="50">
        <v>170.56550069492644</v>
      </c>
      <c r="T348" s="50">
        <v>155.09745275460074</v>
      </c>
    </row>
    <row r="349" spans="1:21" x14ac:dyDescent="0.25">
      <c r="A349" t="str">
        <f t="shared" si="12"/>
        <v>120 textielnijverheid en breiwerk</v>
      </c>
      <c r="B349" s="10">
        <v>120</v>
      </c>
      <c r="C349" s="41" t="s">
        <v>97</v>
      </c>
      <c r="D349" s="192"/>
      <c r="E349" s="50">
        <v>68.845739877049482</v>
      </c>
      <c r="F349" s="50">
        <v>72.614286521216883</v>
      </c>
      <c r="G349" s="50">
        <v>84.107568384937167</v>
      </c>
      <c r="H349" s="50">
        <v>90.956526967183919</v>
      </c>
      <c r="I349" s="50">
        <v>98.618413880464985</v>
      </c>
      <c r="J349" s="50">
        <v>116.77950060555293</v>
      </c>
      <c r="K349" s="50">
        <v>118.80307334026325</v>
      </c>
      <c r="L349" s="50">
        <v>141.85051402030152</v>
      </c>
      <c r="M349" s="50">
        <v>181.53119946288854</v>
      </c>
      <c r="N349" s="50">
        <v>208.1447394470284</v>
      </c>
      <c r="O349" s="284">
        <v>221.99886070296023</v>
      </c>
      <c r="P349" s="50">
        <v>241.98542633401794</v>
      </c>
      <c r="Q349" s="50">
        <v>242.50803526762246</v>
      </c>
      <c r="R349" s="50">
        <v>234.96599287509281</v>
      </c>
      <c r="S349" s="50">
        <v>219.57636801113995</v>
      </c>
      <c r="T349" s="50">
        <v>201.50662299448226</v>
      </c>
    </row>
    <row r="350" spans="1:21" x14ac:dyDescent="0.25">
      <c r="A350" t="str">
        <f t="shared" si="12"/>
        <v>120 textielnijverheid en breiwerk</v>
      </c>
      <c r="B350" s="10">
        <v>120</v>
      </c>
      <c r="C350" s="41" t="s">
        <v>98</v>
      </c>
      <c r="D350" s="192"/>
      <c r="E350" s="50">
        <v>7.242639347608792</v>
      </c>
      <c r="F350" s="50">
        <v>7.8334363653711803</v>
      </c>
      <c r="G350" s="50">
        <v>8.4559652488770993</v>
      </c>
      <c r="H350" s="50">
        <v>8.4622141186078021</v>
      </c>
      <c r="I350" s="50">
        <v>9.536163483625792</v>
      </c>
      <c r="J350" s="50">
        <v>13.243460894125137</v>
      </c>
      <c r="K350" s="50">
        <v>11.101201323165023</v>
      </c>
      <c r="L350" s="50">
        <v>12.493597852213902</v>
      </c>
      <c r="M350" s="50">
        <v>16.103412009370601</v>
      </c>
      <c r="N350" s="50">
        <v>16.294739149515578</v>
      </c>
      <c r="O350" s="284">
        <v>17.04507735053949</v>
      </c>
      <c r="P350" s="50">
        <v>39.798110961015816</v>
      </c>
      <c r="Q350" s="50">
        <v>49.630270111021488</v>
      </c>
      <c r="R350" s="50">
        <v>50.728358242460573</v>
      </c>
      <c r="S350" s="50">
        <v>66.223710971275651</v>
      </c>
      <c r="T350" s="50">
        <v>73.574238361297148</v>
      </c>
    </row>
    <row r="351" spans="1:21" x14ac:dyDescent="0.25">
      <c r="A351" t="str">
        <f t="shared" si="12"/>
        <v>120 textielnijverheid en breiwerk</v>
      </c>
      <c r="B351" s="10">
        <v>120</v>
      </c>
      <c r="C351" s="41" t="s">
        <v>26</v>
      </c>
      <c r="D351" s="194"/>
      <c r="E351" s="50">
        <v>222.15213882412593</v>
      </c>
      <c r="F351" s="50">
        <v>214.77215013757024</v>
      </c>
      <c r="G351" s="50">
        <v>228.822148768164</v>
      </c>
      <c r="H351" s="50">
        <v>262.97855058383288</v>
      </c>
      <c r="I351" s="50">
        <v>323.49300478102913</v>
      </c>
      <c r="J351" s="50">
        <v>409.63871890264937</v>
      </c>
      <c r="K351" s="50">
        <v>380.68564627352248</v>
      </c>
      <c r="L351" s="50">
        <v>389.21114671755208</v>
      </c>
      <c r="M351" s="50">
        <v>521.04131415238862</v>
      </c>
      <c r="N351" s="50">
        <v>542.80917081109942</v>
      </c>
      <c r="O351" s="284">
        <v>469.2398752510116</v>
      </c>
      <c r="P351" s="50">
        <v>488.97747028889887</v>
      </c>
      <c r="Q351" s="50">
        <v>484.74233579824988</v>
      </c>
      <c r="R351" s="50">
        <v>467.5944351189944</v>
      </c>
      <c r="S351" s="50">
        <v>456.365579677342</v>
      </c>
      <c r="T351" s="50">
        <v>430.17831411038014</v>
      </c>
    </row>
    <row r="352" spans="1:21" x14ac:dyDescent="0.25">
      <c r="A352" t="str">
        <f t="shared" si="12"/>
        <v>120 textielnijverheid en breiwerk</v>
      </c>
      <c r="B352" s="10">
        <v>120</v>
      </c>
      <c r="C352" s="41" t="s">
        <v>19</v>
      </c>
      <c r="D352" s="194"/>
      <c r="E352" s="50">
        <v>1384.2488556338199</v>
      </c>
      <c r="F352" s="50">
        <v>1207.5336002049796</v>
      </c>
      <c r="G352" s="50">
        <v>1119.0108308200545</v>
      </c>
      <c r="H352" s="50">
        <v>1138.051890759629</v>
      </c>
      <c r="I352" s="50">
        <v>1327.6512259225665</v>
      </c>
      <c r="J352" s="50">
        <v>1522.047712348329</v>
      </c>
      <c r="K352" s="50">
        <v>1235.0622382472527</v>
      </c>
      <c r="L352" s="50">
        <v>1165.5249236184263</v>
      </c>
      <c r="M352" s="50">
        <v>1564.1872005458386</v>
      </c>
      <c r="N352" s="50">
        <v>1521.6335879217779</v>
      </c>
      <c r="O352" s="284">
        <v>1121.3350948324726</v>
      </c>
      <c r="P352" s="50">
        <v>1139.0236434031187</v>
      </c>
      <c r="Q352" s="50">
        <v>1140.1718084789675</v>
      </c>
      <c r="R352" s="50">
        <v>1127.4345537778202</v>
      </c>
      <c r="S352" s="50">
        <v>1118.6888769456707</v>
      </c>
      <c r="T352" s="50">
        <v>1100.1244609257462</v>
      </c>
    </row>
    <row r="353" spans="1:20" x14ac:dyDescent="0.25">
      <c r="A353" t="str">
        <f t="shared" si="12"/>
        <v>120 textielnijverheid en breiwerk</v>
      </c>
      <c r="B353" s="10">
        <v>120</v>
      </c>
      <c r="C353" s="41" t="s">
        <v>20</v>
      </c>
      <c r="D353" s="194"/>
      <c r="E353" s="193">
        <v>0.1604856944038483</v>
      </c>
      <c r="F353" s="193">
        <v>0.17786018550631844</v>
      </c>
      <c r="G353" s="193">
        <v>0.20448608937991625</v>
      </c>
      <c r="H353" s="193">
        <v>0.23107782054498363</v>
      </c>
      <c r="I353" s="193">
        <v>0.24365812230259368</v>
      </c>
      <c r="J353" s="193">
        <v>0.26913658197391732</v>
      </c>
      <c r="K353" s="193">
        <v>0.30823195340647386</v>
      </c>
      <c r="L353" s="193">
        <v>0.3339363567698132</v>
      </c>
      <c r="M353" s="193">
        <v>0.33310674960808151</v>
      </c>
      <c r="N353" s="193">
        <v>0.35672791079254451</v>
      </c>
      <c r="O353" s="285">
        <v>0.41846534315517525</v>
      </c>
      <c r="P353" s="193">
        <v>0.42929527681089752</v>
      </c>
      <c r="Q353" s="193">
        <v>0.42514850147445288</v>
      </c>
      <c r="R353" s="193">
        <v>0.41474197642086968</v>
      </c>
      <c r="S353" s="193">
        <v>0.40794682872269716</v>
      </c>
      <c r="T353" s="193">
        <v>0.39102695139456167</v>
      </c>
    </row>
    <row r="354" spans="1:20" x14ac:dyDescent="0.25">
      <c r="A354" t="str">
        <f t="shared" si="12"/>
        <v>120 textielnijverheid en breiwerk</v>
      </c>
      <c r="B354" s="10">
        <v>120</v>
      </c>
      <c r="C354" s="41" t="s">
        <v>29</v>
      </c>
      <c r="D354" s="194"/>
      <c r="E354" s="50">
        <v>968.24885563381986</v>
      </c>
      <c r="F354" s="50">
        <v>1080.5336002049796</v>
      </c>
      <c r="G354" s="50">
        <v>1119.0108308200545</v>
      </c>
      <c r="H354" s="50">
        <v>1138.051890759629</v>
      </c>
      <c r="I354" s="50">
        <v>1054.6512259225665</v>
      </c>
      <c r="J354" s="50">
        <v>838.04771234832901</v>
      </c>
      <c r="K354" s="50">
        <v>1003.0622382472527</v>
      </c>
      <c r="L354" s="50">
        <v>1079.5249236184263</v>
      </c>
      <c r="M354" s="50">
        <v>704.18720054583855</v>
      </c>
      <c r="N354" s="50">
        <v>617.02418998873441</v>
      </c>
      <c r="O354" s="284">
        <v>828.75375367643687</v>
      </c>
      <c r="P354" s="50">
        <v>855.13358525648005</v>
      </c>
      <c r="Q354" s="50">
        <v>864.71485419725036</v>
      </c>
      <c r="R354" s="50">
        <v>860.1601935641695</v>
      </c>
      <c r="S354" s="50">
        <v>859.35404252881722</v>
      </c>
      <c r="T354" s="50">
        <v>848.49330450561661</v>
      </c>
    </row>
    <row r="355" spans="1:20" x14ac:dyDescent="0.25">
      <c r="A355" t="str">
        <f t="shared" si="12"/>
        <v>121 schoonmaak- en ontsmettingsondernemingen</v>
      </c>
      <c r="B355" s="10">
        <v>121</v>
      </c>
      <c r="C355" s="41" t="s">
        <v>25</v>
      </c>
      <c r="D355" s="50">
        <v>22579</v>
      </c>
      <c r="E355" s="50">
        <v>22504</v>
      </c>
      <c r="F355" s="50">
        <v>23205</v>
      </c>
      <c r="G355" s="50">
        <v>24857</v>
      </c>
      <c r="H355" s="50">
        <v>24986</v>
      </c>
      <c r="I355" s="50">
        <v>25626</v>
      </c>
      <c r="J355" s="50">
        <v>25611</v>
      </c>
      <c r="K355" s="50">
        <v>25945</v>
      </c>
      <c r="L355" s="50">
        <v>26529</v>
      </c>
      <c r="M355" s="50">
        <v>26460</v>
      </c>
      <c r="N355" s="50">
        <v>26375.00214291978</v>
      </c>
      <c r="O355" s="284">
        <v>26788.061270250277</v>
      </c>
      <c r="P355" s="50">
        <v>27207.589320000065</v>
      </c>
      <c r="Q355" s="50">
        <v>27633.687602016806</v>
      </c>
      <c r="R355" s="50">
        <v>28066.459012762523</v>
      </c>
      <c r="S355" s="50">
        <v>28506.008060161599</v>
      </c>
      <c r="T355" s="50">
        <v>28952.440888837875</v>
      </c>
    </row>
    <row r="356" spans="1:20" x14ac:dyDescent="0.25">
      <c r="A356" t="str">
        <f t="shared" si="12"/>
        <v>121 schoonmaak- en ontsmettingsondernemingen</v>
      </c>
      <c r="B356" s="10">
        <v>121</v>
      </c>
      <c r="C356" s="41" t="s">
        <v>83</v>
      </c>
      <c r="D356" s="192"/>
      <c r="E356" s="50">
        <v>-75</v>
      </c>
      <c r="F356" s="50">
        <v>701</v>
      </c>
      <c r="G356" s="50">
        <v>1652</v>
      </c>
      <c r="H356" s="50">
        <v>129</v>
      </c>
      <c r="I356" s="50">
        <v>640</v>
      </c>
      <c r="J356" s="50">
        <v>-15</v>
      </c>
      <c r="K356" s="50">
        <v>334</v>
      </c>
      <c r="L356" s="50">
        <v>584</v>
      </c>
      <c r="M356" s="50">
        <v>-69</v>
      </c>
      <c r="N356" s="50">
        <v>-84.997857080219546</v>
      </c>
      <c r="O356" s="284">
        <v>413.05912733049627</v>
      </c>
      <c r="P356" s="50">
        <v>419.5280497497879</v>
      </c>
      <c r="Q356" s="50">
        <v>426.098282016741</v>
      </c>
      <c r="R356" s="50">
        <v>432.77141074571773</v>
      </c>
      <c r="S356" s="50">
        <v>439.54904739907579</v>
      </c>
      <c r="T356" s="50">
        <v>446.43282867627568</v>
      </c>
    </row>
    <row r="357" spans="1:20" x14ac:dyDescent="0.25">
      <c r="A357" t="str">
        <f t="shared" si="12"/>
        <v>121 schoonmaak- en ontsmettingsondernemingen</v>
      </c>
      <c r="B357" s="10">
        <v>121</v>
      </c>
      <c r="C357" s="41" t="s">
        <v>84</v>
      </c>
      <c r="D357" s="192"/>
      <c r="E357" s="193">
        <v>0.99667832942114354</v>
      </c>
      <c r="F357" s="193">
        <v>1.0311500177746178</v>
      </c>
      <c r="G357" s="193">
        <v>1.0711915535444947</v>
      </c>
      <c r="H357" s="193">
        <v>1.0051896849981896</v>
      </c>
      <c r="I357" s="193">
        <v>1.0256143440326584</v>
      </c>
      <c r="J357" s="193">
        <v>0.99941465698899556</v>
      </c>
      <c r="K357" s="193">
        <v>1.013041271328726</v>
      </c>
      <c r="L357" s="193">
        <v>1.0225091539795721</v>
      </c>
      <c r="M357" s="193">
        <v>0.9973990727128802</v>
      </c>
      <c r="N357" s="193">
        <v>0.99678768491760317</v>
      </c>
      <c r="O357" s="285">
        <v>1.0156610082946051</v>
      </c>
      <c r="P357" s="193">
        <v>1.0156610082946054</v>
      </c>
      <c r="Q357" s="193">
        <v>1.0156610082946056</v>
      </c>
      <c r="R357" s="193">
        <v>1.0156610082946054</v>
      </c>
      <c r="S357" s="193">
        <v>1.0156610082946054</v>
      </c>
      <c r="T357" s="193">
        <v>1.0156610082946054</v>
      </c>
    </row>
    <row r="358" spans="1:20" x14ac:dyDescent="0.25">
      <c r="A358" t="str">
        <f t="shared" si="12"/>
        <v>121 schoonmaak- en ontsmettingsondernemingen</v>
      </c>
      <c r="B358" s="10">
        <v>121</v>
      </c>
      <c r="C358" s="41" t="s">
        <v>8</v>
      </c>
      <c r="D358" s="50">
        <v>103</v>
      </c>
      <c r="E358" s="50">
        <v>90</v>
      </c>
      <c r="F358" s="50">
        <v>92</v>
      </c>
      <c r="G358" s="50">
        <v>98</v>
      </c>
      <c r="H358" s="50">
        <v>64</v>
      </c>
      <c r="I358" s="50">
        <v>88</v>
      </c>
      <c r="J358" s="50">
        <v>87</v>
      </c>
      <c r="K358" s="50">
        <v>81</v>
      </c>
      <c r="L358" s="50">
        <v>145</v>
      </c>
      <c r="M358" s="50">
        <v>128</v>
      </c>
      <c r="N358" s="50">
        <v>78.754192067041402</v>
      </c>
      <c r="O358" s="284">
        <v>80.746681797209604</v>
      </c>
      <c r="P358" s="50">
        <v>88.244204061917827</v>
      </c>
      <c r="Q358" s="50">
        <v>95.20071648252032</v>
      </c>
      <c r="R358" s="50">
        <v>102.23277189399192</v>
      </c>
      <c r="S358" s="50">
        <v>108.95550712812317</v>
      </c>
      <c r="T358" s="50">
        <v>109.42551874838173</v>
      </c>
    </row>
    <row r="359" spans="1:20" x14ac:dyDescent="0.25">
      <c r="A359" t="str">
        <f t="shared" si="12"/>
        <v>121 schoonmaak- en ontsmettingsondernemingen</v>
      </c>
      <c r="B359" s="10">
        <v>121</v>
      </c>
      <c r="C359" s="41" t="s">
        <v>9</v>
      </c>
      <c r="D359" s="50">
        <v>1190</v>
      </c>
      <c r="E359" s="50">
        <v>1149</v>
      </c>
      <c r="F359" s="50">
        <v>1151</v>
      </c>
      <c r="G359" s="50">
        <v>1101</v>
      </c>
      <c r="H359" s="50">
        <v>1086</v>
      </c>
      <c r="I359" s="50">
        <v>1026</v>
      </c>
      <c r="J359" s="50">
        <v>941</v>
      </c>
      <c r="K359" s="50">
        <v>985</v>
      </c>
      <c r="L359" s="50">
        <v>1054</v>
      </c>
      <c r="M359" s="50">
        <v>1073</v>
      </c>
      <c r="N359" s="50">
        <v>867.90992814866536</v>
      </c>
      <c r="O359" s="284">
        <v>889.86814488810091</v>
      </c>
      <c r="P359" s="50">
        <v>972.49452755121729</v>
      </c>
      <c r="Q359" s="50">
        <v>1049.1587156618734</v>
      </c>
      <c r="R359" s="50">
        <v>1126.6554246841979</v>
      </c>
      <c r="S359" s="50">
        <v>1200.7432732275543</v>
      </c>
      <c r="T359" s="50">
        <v>1205.9230324360592</v>
      </c>
    </row>
    <row r="360" spans="1:20" x14ac:dyDescent="0.25">
      <c r="A360" t="str">
        <f t="shared" si="12"/>
        <v>121 schoonmaak- en ontsmettingsondernemingen</v>
      </c>
      <c r="B360" s="10">
        <v>121</v>
      </c>
      <c r="C360" s="41" t="s">
        <v>10</v>
      </c>
      <c r="D360" s="50">
        <v>2093</v>
      </c>
      <c r="E360" s="50">
        <v>2118</v>
      </c>
      <c r="F360" s="50">
        <v>2128</v>
      </c>
      <c r="G360" s="50">
        <v>2189</v>
      </c>
      <c r="H360" s="50">
        <v>2120</v>
      </c>
      <c r="I360" s="50">
        <v>2059</v>
      </c>
      <c r="J360" s="50">
        <v>1962</v>
      </c>
      <c r="K360" s="50">
        <v>1925</v>
      </c>
      <c r="L360" s="50">
        <v>1842</v>
      </c>
      <c r="M360" s="50">
        <v>1763</v>
      </c>
      <c r="N360" s="50">
        <v>1629.8728745514031</v>
      </c>
      <c r="O360" s="284">
        <v>1671.1088377272918</v>
      </c>
      <c r="P360" s="50">
        <v>1826.2752846789735</v>
      </c>
      <c r="Q360" s="50">
        <v>1970.245155973799</v>
      </c>
      <c r="R360" s="50">
        <v>2115.7784420970725</v>
      </c>
      <c r="S360" s="50">
        <v>2254.910131640328</v>
      </c>
      <c r="T360" s="50">
        <v>2264.637349588691</v>
      </c>
    </row>
    <row r="361" spans="1:20" x14ac:dyDescent="0.25">
      <c r="A361" t="str">
        <f t="shared" si="12"/>
        <v>121 schoonmaak- en ontsmettingsondernemingen</v>
      </c>
      <c r="B361" s="10">
        <v>121</v>
      </c>
      <c r="C361" s="41" t="s">
        <v>11</v>
      </c>
      <c r="D361" s="50">
        <v>2819</v>
      </c>
      <c r="E361" s="50">
        <v>2731</v>
      </c>
      <c r="F361" s="50">
        <v>2817</v>
      </c>
      <c r="G361" s="50">
        <v>2922</v>
      </c>
      <c r="H361" s="50">
        <v>2889</v>
      </c>
      <c r="I361" s="50">
        <v>2814</v>
      </c>
      <c r="J361" s="50">
        <v>2762</v>
      </c>
      <c r="K361" s="50">
        <v>2690</v>
      </c>
      <c r="L361" s="50">
        <v>2735</v>
      </c>
      <c r="M361" s="50">
        <v>2567</v>
      </c>
      <c r="N361" s="50">
        <v>2474.8066021812674</v>
      </c>
      <c r="O361" s="284">
        <v>2336.4078215613167</v>
      </c>
      <c r="P361" s="50">
        <v>2240.8698585093784</v>
      </c>
      <c r="Q361" s="50">
        <v>2204.9967058327338</v>
      </c>
      <c r="R361" s="50">
        <v>2262.0144160955442</v>
      </c>
      <c r="S361" s="50">
        <v>2328.9197716330514</v>
      </c>
      <c r="T361" s="50">
        <v>2486.074172497069</v>
      </c>
    </row>
    <row r="362" spans="1:20" x14ac:dyDescent="0.25">
      <c r="A362" t="str">
        <f t="shared" si="12"/>
        <v>121 schoonmaak- en ontsmettingsondernemingen</v>
      </c>
      <c r="B362" s="10">
        <v>121</v>
      </c>
      <c r="C362" s="41" t="s">
        <v>12</v>
      </c>
      <c r="D362" s="50">
        <v>3094</v>
      </c>
      <c r="E362" s="50">
        <v>3105</v>
      </c>
      <c r="F362" s="50">
        <v>3221</v>
      </c>
      <c r="G362" s="50">
        <v>3538</v>
      </c>
      <c r="H362" s="50">
        <v>3484</v>
      </c>
      <c r="I362" s="50">
        <v>3580</v>
      </c>
      <c r="J362" s="50">
        <v>3481</v>
      </c>
      <c r="K362" s="50">
        <v>3440</v>
      </c>
      <c r="L362" s="50">
        <v>3394</v>
      </c>
      <c r="M362" s="50">
        <v>3360</v>
      </c>
      <c r="N362" s="50">
        <v>3294.5798362788587</v>
      </c>
      <c r="O362" s="284">
        <v>3274.6710105596067</v>
      </c>
      <c r="P362" s="50">
        <v>3200.4724854796709</v>
      </c>
      <c r="Q362" s="50">
        <v>3170.2764229715694</v>
      </c>
      <c r="R362" s="50">
        <v>3011.5635231418128</v>
      </c>
      <c r="S362" s="50">
        <v>2903.4036969067533</v>
      </c>
      <c r="T362" s="50">
        <v>2741.036451342924</v>
      </c>
    </row>
    <row r="363" spans="1:20" x14ac:dyDescent="0.25">
      <c r="A363" t="str">
        <f t="shared" si="12"/>
        <v>121 schoonmaak- en ontsmettingsondernemingen</v>
      </c>
      <c r="B363" s="10">
        <v>121</v>
      </c>
      <c r="C363" s="41" t="s">
        <v>13</v>
      </c>
      <c r="D363" s="50">
        <v>3332</v>
      </c>
      <c r="E363" s="50">
        <v>3281</v>
      </c>
      <c r="F363" s="50">
        <v>3354</v>
      </c>
      <c r="G363" s="50">
        <v>3577</v>
      </c>
      <c r="H363" s="50">
        <v>3601</v>
      </c>
      <c r="I363" s="50">
        <v>3768</v>
      </c>
      <c r="J363" s="50">
        <v>3837</v>
      </c>
      <c r="K363" s="50">
        <v>3863</v>
      </c>
      <c r="L363" s="50">
        <v>3979</v>
      </c>
      <c r="M363" s="50">
        <v>3963</v>
      </c>
      <c r="N363" s="50">
        <v>4033.8211909562833</v>
      </c>
      <c r="O363" s="284">
        <v>4027.248397752016</v>
      </c>
      <c r="P363" s="50">
        <v>4052.3176380798304</v>
      </c>
      <c r="Q363" s="50">
        <v>3952.0506806792541</v>
      </c>
      <c r="R363" s="50">
        <v>3941.898495425201</v>
      </c>
      <c r="S363" s="50">
        <v>3865.1486010969752</v>
      </c>
      <c r="T363" s="50">
        <v>3841.7918837909024</v>
      </c>
    </row>
    <row r="364" spans="1:20" x14ac:dyDescent="0.25">
      <c r="A364" t="str">
        <f t="shared" si="12"/>
        <v>121 schoonmaak- en ontsmettingsondernemingen</v>
      </c>
      <c r="B364" s="10">
        <v>121</v>
      </c>
      <c r="C364" s="41" t="s">
        <v>14</v>
      </c>
      <c r="D364" s="50">
        <v>3566</v>
      </c>
      <c r="E364" s="50">
        <v>3433</v>
      </c>
      <c r="F364" s="50">
        <v>3516</v>
      </c>
      <c r="G364" s="50">
        <v>3800</v>
      </c>
      <c r="H364" s="50">
        <v>3819</v>
      </c>
      <c r="I364" s="50">
        <v>3887</v>
      </c>
      <c r="J364" s="50">
        <v>3831</v>
      </c>
      <c r="K364" s="50">
        <v>3873</v>
      </c>
      <c r="L364" s="50">
        <v>3987</v>
      </c>
      <c r="M364" s="50">
        <v>4036</v>
      </c>
      <c r="N364" s="50">
        <v>4196.9498697817489</v>
      </c>
      <c r="O364" s="284">
        <v>4375.8217768057239</v>
      </c>
      <c r="P364" s="50">
        <v>4479.3407895124692</v>
      </c>
      <c r="Q364" s="50">
        <v>4592.9237640326464</v>
      </c>
      <c r="R364" s="50">
        <v>4649.3284932649021</v>
      </c>
      <c r="S364" s="50">
        <v>4732.4147867395432</v>
      </c>
      <c r="T364" s="50">
        <v>4724.7036904173274</v>
      </c>
    </row>
    <row r="365" spans="1:20" x14ac:dyDescent="0.25">
      <c r="A365" t="str">
        <f t="shared" si="12"/>
        <v>121 schoonmaak- en ontsmettingsondernemingen</v>
      </c>
      <c r="B365" s="10">
        <v>121</v>
      </c>
      <c r="C365" s="41" t="s">
        <v>15</v>
      </c>
      <c r="D365" s="50">
        <v>3297</v>
      </c>
      <c r="E365" s="50">
        <v>3342</v>
      </c>
      <c r="F365" s="50">
        <v>3441</v>
      </c>
      <c r="G365" s="50">
        <v>3684</v>
      </c>
      <c r="H365" s="50">
        <v>3659</v>
      </c>
      <c r="I365" s="50">
        <v>3770</v>
      </c>
      <c r="J365" s="50">
        <v>3735</v>
      </c>
      <c r="K365" s="50">
        <v>3758</v>
      </c>
      <c r="L365" s="50">
        <v>3874</v>
      </c>
      <c r="M365" s="50">
        <v>3920</v>
      </c>
      <c r="N365" s="50">
        <v>3919.2566192844242</v>
      </c>
      <c r="O365" s="284">
        <v>3963.9494065549497</v>
      </c>
      <c r="P365" s="50">
        <v>4045.2370473666601</v>
      </c>
      <c r="Q365" s="50">
        <v>4144.5437631413288</v>
      </c>
      <c r="R365" s="50">
        <v>4290.0323995476992</v>
      </c>
      <c r="S365" s="50">
        <v>4459.4135045386283</v>
      </c>
      <c r="T365" s="50">
        <v>4645.6688111032518</v>
      </c>
    </row>
    <row r="366" spans="1:20" x14ac:dyDescent="0.25">
      <c r="A366" t="str">
        <f t="shared" si="12"/>
        <v>121 schoonmaak- en ontsmettingsondernemingen</v>
      </c>
      <c r="B366" s="10">
        <v>121</v>
      </c>
      <c r="C366" s="41" t="s">
        <v>16</v>
      </c>
      <c r="D366" s="50">
        <v>2172</v>
      </c>
      <c r="E366" s="50">
        <v>2221</v>
      </c>
      <c r="F366" s="50">
        <v>2370</v>
      </c>
      <c r="G366" s="50">
        <v>2640</v>
      </c>
      <c r="H366" s="50">
        <v>2823</v>
      </c>
      <c r="I366" s="50">
        <v>3019</v>
      </c>
      <c r="J366" s="50">
        <v>3205</v>
      </c>
      <c r="K366" s="50">
        <v>3368</v>
      </c>
      <c r="L366" s="50">
        <v>3449</v>
      </c>
      <c r="M366" s="50">
        <v>3501</v>
      </c>
      <c r="N366" s="50">
        <v>3540.4326610222465</v>
      </c>
      <c r="O366" s="284">
        <v>3509.5471552324507</v>
      </c>
      <c r="P366" s="50">
        <v>3520.4803933407534</v>
      </c>
      <c r="Q366" s="50">
        <v>3616.7034827422876</v>
      </c>
      <c r="R366" s="50">
        <v>3677.3653819379206</v>
      </c>
      <c r="S366" s="50">
        <v>3677.0443931929321</v>
      </c>
      <c r="T366" s="50">
        <v>3717.4246120614052</v>
      </c>
    </row>
    <row r="367" spans="1:20" x14ac:dyDescent="0.25">
      <c r="A367" t="str">
        <f t="shared" si="12"/>
        <v>121 schoonmaak- en ontsmettingsondernemingen</v>
      </c>
      <c r="B367" s="10">
        <v>121</v>
      </c>
      <c r="C367" s="41" t="s">
        <v>17</v>
      </c>
      <c r="D367" s="50">
        <v>793</v>
      </c>
      <c r="E367" s="50">
        <v>886</v>
      </c>
      <c r="F367" s="50">
        <v>962</v>
      </c>
      <c r="G367" s="50">
        <v>1140</v>
      </c>
      <c r="H367" s="50">
        <v>1236</v>
      </c>
      <c r="I367" s="50">
        <v>1367</v>
      </c>
      <c r="J367" s="50">
        <v>1468</v>
      </c>
      <c r="K367" s="50">
        <v>1636</v>
      </c>
      <c r="L367" s="50">
        <v>1741</v>
      </c>
      <c r="M367" s="50">
        <v>1835</v>
      </c>
      <c r="N367" s="50">
        <v>1974.1241470501129</v>
      </c>
      <c r="O367" s="284">
        <v>2104.1794033962537</v>
      </c>
      <c r="P367" s="50">
        <v>2201.2564470213729</v>
      </c>
      <c r="Q367" s="50">
        <v>2214.5172196519229</v>
      </c>
      <c r="R367" s="50">
        <v>2243.3946396567303</v>
      </c>
      <c r="S367" s="50">
        <v>2273.9855444605769</v>
      </c>
      <c r="T367" s="50">
        <v>2256.4791465837598</v>
      </c>
    </row>
    <row r="368" spans="1:20" x14ac:dyDescent="0.25">
      <c r="A368" t="str">
        <f t="shared" si="12"/>
        <v>121 schoonmaak- en ontsmettingsondernemingen</v>
      </c>
      <c r="B368" s="10">
        <v>121</v>
      </c>
      <c r="C368" s="41" t="s">
        <v>85</v>
      </c>
      <c r="D368" s="50">
        <v>120</v>
      </c>
      <c r="E368" s="50">
        <v>148</v>
      </c>
      <c r="F368" s="50">
        <v>153</v>
      </c>
      <c r="G368" s="50">
        <v>168</v>
      </c>
      <c r="H368" s="50">
        <v>205</v>
      </c>
      <c r="I368" s="50">
        <v>248</v>
      </c>
      <c r="J368" s="50">
        <v>302</v>
      </c>
      <c r="K368" s="50">
        <v>326</v>
      </c>
      <c r="L368" s="50">
        <v>329</v>
      </c>
      <c r="M368" s="50">
        <v>314</v>
      </c>
      <c r="N368" s="50">
        <v>364.4942215977303</v>
      </c>
      <c r="O368" s="284">
        <v>554.51263397534831</v>
      </c>
      <c r="P368" s="50">
        <v>580.60064439783264</v>
      </c>
      <c r="Q368" s="50">
        <v>623.07097484686267</v>
      </c>
      <c r="R368" s="50">
        <v>646.19502501743875</v>
      </c>
      <c r="S368" s="50">
        <v>701.0688495971292</v>
      </c>
      <c r="T368" s="50">
        <v>959.27622026810059</v>
      </c>
    </row>
    <row r="369" spans="1:20" x14ac:dyDescent="0.25">
      <c r="A369" t="str">
        <f t="shared" si="12"/>
        <v>121 schoonmaak- en ontsmettingsondernemingen</v>
      </c>
      <c r="B369" s="10">
        <v>121</v>
      </c>
      <c r="C369" s="41" t="s">
        <v>6</v>
      </c>
      <c r="D369" s="50">
        <v>3085</v>
      </c>
      <c r="E369" s="50">
        <v>3255</v>
      </c>
      <c r="F369" s="50">
        <v>3485</v>
      </c>
      <c r="G369" s="50">
        <v>3948</v>
      </c>
      <c r="H369" s="50">
        <v>4264</v>
      </c>
      <c r="I369" s="50">
        <v>4634</v>
      </c>
      <c r="J369" s="50">
        <v>4975</v>
      </c>
      <c r="K369" s="50">
        <v>5330</v>
      </c>
      <c r="L369" s="50">
        <v>5519</v>
      </c>
      <c r="M369" s="50">
        <v>5650</v>
      </c>
      <c r="N369" s="50">
        <v>5879.0510296700904</v>
      </c>
      <c r="O369" s="284">
        <v>6168.2391926040527</v>
      </c>
      <c r="P369" s="50">
        <v>6302.3374847599589</v>
      </c>
      <c r="Q369" s="50">
        <v>6454.2916772410726</v>
      </c>
      <c r="R369" s="50">
        <v>6566.95504661209</v>
      </c>
      <c r="S369" s="50">
        <v>6652.0987872506385</v>
      </c>
      <c r="T369" s="50">
        <v>6933.1799789132656</v>
      </c>
    </row>
    <row r="370" spans="1:20" x14ac:dyDescent="0.25">
      <c r="A370" t="str">
        <f t="shared" si="12"/>
        <v>121 schoonmaak- en ontsmettingsondernemingen</v>
      </c>
      <c r="B370" s="10">
        <v>121</v>
      </c>
      <c r="C370" s="41" t="s">
        <v>86</v>
      </c>
      <c r="D370" s="193">
        <v>1.0191942482265024</v>
      </c>
      <c r="E370" s="192"/>
      <c r="F370" s="192"/>
      <c r="G370" s="192"/>
      <c r="H370" s="192"/>
      <c r="I370" s="192"/>
      <c r="J370" s="192"/>
      <c r="K370" s="192"/>
      <c r="L370" s="192"/>
      <c r="M370" s="192"/>
      <c r="N370" s="192"/>
      <c r="O370" s="286"/>
      <c r="P370" s="192"/>
      <c r="Q370" s="192"/>
      <c r="R370" s="192"/>
      <c r="S370" s="192"/>
      <c r="T370" s="192"/>
    </row>
    <row r="371" spans="1:20" x14ac:dyDescent="0.25">
      <c r="A371" t="str">
        <f t="shared" si="12"/>
        <v>121 schoonmaak- en ontsmettingsondernemingen</v>
      </c>
      <c r="B371" s="10">
        <v>121</v>
      </c>
      <c r="C371" s="3" t="s">
        <v>87</v>
      </c>
      <c r="D371" s="192"/>
      <c r="E371" s="193">
        <v>1.1257959402679429E-2</v>
      </c>
      <c r="F371" s="193">
        <v>-5.9778847740576957E-3</v>
      </c>
      <c r="G371" s="193">
        <v>-2.5998652658996146E-2</v>
      </c>
      <c r="H371" s="193">
        <v>7.0022816141563915E-3</v>
      </c>
      <c r="I371" s="193">
        <v>-3.2100479030779949E-3</v>
      </c>
      <c r="J371" s="193">
        <v>9.8897956187534164E-3</v>
      </c>
      <c r="K371" s="193">
        <v>3.0764884488881927E-3</v>
      </c>
      <c r="L371" s="193">
        <v>-1.6574528765348484E-3</v>
      </c>
      <c r="M371" s="193">
        <v>1.08975877568111E-2</v>
      </c>
      <c r="N371" s="193">
        <v>1.1203281654449615E-2</v>
      </c>
      <c r="O371" s="285">
        <v>1.7666199659486237E-3</v>
      </c>
      <c r="P371" s="193">
        <v>1.7666199659485127E-3</v>
      </c>
      <c r="Q371" s="193">
        <v>1.7666199659484016E-3</v>
      </c>
      <c r="R371" s="193">
        <v>1.7666199659485127E-3</v>
      </c>
      <c r="S371" s="193">
        <v>1.7666199659485127E-3</v>
      </c>
      <c r="T371" s="193">
        <v>1.7666199659485127E-3</v>
      </c>
    </row>
    <row r="372" spans="1:20" x14ac:dyDescent="0.25">
      <c r="A372" t="str">
        <f t="shared" si="12"/>
        <v>121 schoonmaak- en ontsmettingsondernemingen</v>
      </c>
      <c r="B372" s="10">
        <v>121</v>
      </c>
      <c r="C372" s="3" t="s">
        <v>88</v>
      </c>
      <c r="D372" s="194"/>
      <c r="E372" s="50">
        <v>67.586286672595804</v>
      </c>
      <c r="F372" s="50">
        <v>57.504752670051154</v>
      </c>
      <c r="G372" s="50">
        <v>56.94072541730462</v>
      </c>
      <c r="H372" s="50">
        <v>63.888342546767355</v>
      </c>
      <c r="I372" s="50">
        <v>41.069410125112412</v>
      </c>
      <c r="J372" s="50">
        <v>57.623225151950734</v>
      </c>
      <c r="K372" s="50">
        <v>56.375658051445747</v>
      </c>
      <c r="L372" s="50">
        <v>52.104232386745394</v>
      </c>
      <c r="M372" s="50">
        <v>95.093489485391714</v>
      </c>
      <c r="N372" s="50">
        <v>83.983726433588359</v>
      </c>
      <c r="O372" s="284">
        <v>50.929249286479909</v>
      </c>
      <c r="P372" s="50">
        <v>52.217764900761154</v>
      </c>
      <c r="Q372" s="50">
        <v>57.066309091592345</v>
      </c>
      <c r="R372" s="50">
        <v>61.564989681595236</v>
      </c>
      <c r="S372" s="50">
        <v>66.112522881381025</v>
      </c>
      <c r="T372" s="50">
        <v>70.460022990767072</v>
      </c>
    </row>
    <row r="373" spans="1:20" x14ac:dyDescent="0.25">
      <c r="A373" t="str">
        <f t="shared" si="12"/>
        <v>121 schoonmaak- en ontsmettingsondernemingen</v>
      </c>
      <c r="B373" s="10">
        <v>121</v>
      </c>
      <c r="C373" s="3" t="s">
        <v>89</v>
      </c>
      <c r="D373" s="194"/>
      <c r="E373" s="50">
        <v>564.39285461028874</v>
      </c>
      <c r="F373" s="50">
        <v>525.14340155119942</v>
      </c>
      <c r="G373" s="50">
        <v>503.01358544679488</v>
      </c>
      <c r="H373" s="50">
        <v>517.49645919679233</v>
      </c>
      <c r="I373" s="50">
        <v>499.35550886155545</v>
      </c>
      <c r="J373" s="50">
        <v>485.20724616790721</v>
      </c>
      <c r="K373" s="50">
        <v>438.59844271339142</v>
      </c>
      <c r="L373" s="50">
        <v>454.44383301517092</v>
      </c>
      <c r="M373" s="50">
        <v>499.51098236865334</v>
      </c>
      <c r="N373" s="50">
        <v>508.84345934492234</v>
      </c>
      <c r="O373" s="284">
        <v>403.39444108860533</v>
      </c>
      <c r="P373" s="50">
        <v>413.60036486205678</v>
      </c>
      <c r="Q373" s="50">
        <v>452.00414660546784</v>
      </c>
      <c r="R373" s="50">
        <v>487.63676965931154</v>
      </c>
      <c r="S373" s="50">
        <v>523.65633875094659</v>
      </c>
      <c r="T373" s="50">
        <v>558.09150913591441</v>
      </c>
    </row>
    <row r="374" spans="1:20" x14ac:dyDescent="0.25">
      <c r="A374" t="str">
        <f t="shared" si="12"/>
        <v>121 schoonmaak- en ontsmettingsondernemingen</v>
      </c>
      <c r="B374" s="10">
        <v>121</v>
      </c>
      <c r="C374" s="3" t="s">
        <v>90</v>
      </c>
      <c r="D374" s="194"/>
      <c r="E374" s="50">
        <v>750.22797487533603</v>
      </c>
      <c r="F374" s="50">
        <v>722.68361284397258</v>
      </c>
      <c r="G374" s="50">
        <v>683.49152271704247</v>
      </c>
      <c r="H374" s="50">
        <v>775.32313498652775</v>
      </c>
      <c r="I374" s="50">
        <v>729.23384779689331</v>
      </c>
      <c r="J374" s="50">
        <v>735.2237535726789</v>
      </c>
      <c r="K374" s="50">
        <v>687.21947176477681</v>
      </c>
      <c r="L374" s="50">
        <v>665.14683835487835</v>
      </c>
      <c r="M374" s="50">
        <v>659.59416471658994</v>
      </c>
      <c r="N374" s="50">
        <v>631.84431966365844</v>
      </c>
      <c r="O374" s="284">
        <v>568.7521226299549</v>
      </c>
      <c r="P374" s="50">
        <v>583.1416139523576</v>
      </c>
      <c r="Q374" s="50">
        <v>637.2877056154922</v>
      </c>
      <c r="R374" s="50">
        <v>687.52669736276619</v>
      </c>
      <c r="S374" s="50">
        <v>738.31125037197319</v>
      </c>
      <c r="T374" s="50">
        <v>786.86193489980678</v>
      </c>
    </row>
    <row r="375" spans="1:20" x14ac:dyDescent="0.25">
      <c r="A375" t="str">
        <f t="shared" si="12"/>
        <v>121 schoonmaak- en ontsmettingsondernemingen</v>
      </c>
      <c r="B375" s="10">
        <v>121</v>
      </c>
      <c r="C375" s="3" t="s">
        <v>91</v>
      </c>
      <c r="D375" s="194"/>
      <c r="E375" s="50">
        <v>797.22291739553566</v>
      </c>
      <c r="F375" s="50">
        <v>725.26512360342235</v>
      </c>
      <c r="G375" s="50">
        <v>691.7054343235809</v>
      </c>
      <c r="H375" s="50">
        <v>813.91658194952527</v>
      </c>
      <c r="I375" s="50">
        <v>775.22108558671482</v>
      </c>
      <c r="J375" s="50">
        <v>791.95888727203123</v>
      </c>
      <c r="K375" s="50">
        <v>758.50589813604699</v>
      </c>
      <c r="L375" s="50">
        <v>725.99881368760487</v>
      </c>
      <c r="M375" s="50">
        <v>772.48181138707082</v>
      </c>
      <c r="N375" s="50">
        <v>725.81609094478506</v>
      </c>
      <c r="O375" s="284">
        <v>676.39460851925207</v>
      </c>
      <c r="P375" s="50">
        <v>638.56854608897356</v>
      </c>
      <c r="Q375" s="50">
        <v>612.45686404469313</v>
      </c>
      <c r="R375" s="50">
        <v>602.65229707785079</v>
      </c>
      <c r="S375" s="50">
        <v>618.23592764433056</v>
      </c>
      <c r="T375" s="50">
        <v>636.52197138073677</v>
      </c>
    </row>
    <row r="376" spans="1:20" x14ac:dyDescent="0.25">
      <c r="A376" t="str">
        <f t="shared" si="12"/>
        <v>121 schoonmaak- en ontsmettingsondernemingen</v>
      </c>
      <c r="B376" s="10">
        <v>121</v>
      </c>
      <c r="C376" s="3" t="s">
        <v>92</v>
      </c>
      <c r="D376" s="194"/>
      <c r="E376" s="50">
        <v>711.89642989366666</v>
      </c>
      <c r="F376" s="50">
        <v>660.91011650732537</v>
      </c>
      <c r="G376" s="50">
        <v>621.1142291128532</v>
      </c>
      <c r="H376" s="50">
        <v>798.99951055039583</v>
      </c>
      <c r="I376" s="50">
        <v>751.22473654465159</v>
      </c>
      <c r="J376" s="50">
        <v>818.82182466173072</v>
      </c>
      <c r="K376" s="50">
        <v>772.46130557619199</v>
      </c>
      <c r="L376" s="50">
        <v>747.07832462770375</v>
      </c>
      <c r="M376" s="50">
        <v>779.70013168470018</v>
      </c>
      <c r="N376" s="50">
        <v>772.91647812558585</v>
      </c>
      <c r="O376" s="284">
        <v>726.77773728648924</v>
      </c>
      <c r="P376" s="50">
        <v>722.38589006247025</v>
      </c>
      <c r="Q376" s="50">
        <v>706.01784349890613</v>
      </c>
      <c r="R376" s="50">
        <v>699.35665236826856</v>
      </c>
      <c r="S376" s="50">
        <v>664.34490339006459</v>
      </c>
      <c r="T376" s="50">
        <v>640.48506156416363</v>
      </c>
    </row>
    <row r="377" spans="1:20" x14ac:dyDescent="0.25">
      <c r="A377" t="str">
        <f t="shared" si="12"/>
        <v>121 schoonmaak- en ontsmettingsondernemingen</v>
      </c>
      <c r="B377" s="10">
        <v>121</v>
      </c>
      <c r="C377" s="3" t="s">
        <v>93</v>
      </c>
      <c r="D377" s="194"/>
      <c r="E377" s="50">
        <v>645.59915168910595</v>
      </c>
      <c r="F377" s="50">
        <v>579.16672727652065</v>
      </c>
      <c r="G377" s="50">
        <v>524.90313429918024</v>
      </c>
      <c r="H377" s="50">
        <v>677.84711809905218</v>
      </c>
      <c r="I377" s="50">
        <v>645.62055720231285</v>
      </c>
      <c r="J377" s="50">
        <v>724.92207085632981</v>
      </c>
      <c r="K377" s="50">
        <v>712.05425808448661</v>
      </c>
      <c r="L377" s="50">
        <v>698.59201295813727</v>
      </c>
      <c r="M377" s="50">
        <v>769.52617262893887</v>
      </c>
      <c r="N377" s="50">
        <v>767.64328751711673</v>
      </c>
      <c r="O377" s="284">
        <v>743.29572837143962</v>
      </c>
      <c r="P377" s="50">
        <v>742.08458665718729</v>
      </c>
      <c r="Q377" s="50">
        <v>746.70399301336295</v>
      </c>
      <c r="R377" s="50">
        <v>728.22821096835378</v>
      </c>
      <c r="S377" s="50">
        <v>726.35750932449025</v>
      </c>
      <c r="T377" s="50">
        <v>712.21512028279722</v>
      </c>
    </row>
    <row r="378" spans="1:20" x14ac:dyDescent="0.25">
      <c r="A378" t="str">
        <f t="shared" si="12"/>
        <v>121 schoonmaak- en ontsmettingsondernemingen</v>
      </c>
      <c r="B378" s="10">
        <v>121</v>
      </c>
      <c r="C378" s="3" t="s">
        <v>94</v>
      </c>
      <c r="D378" s="194"/>
      <c r="E378" s="50">
        <v>616.39893354539777</v>
      </c>
      <c r="F378" s="50">
        <v>534.23863994780959</v>
      </c>
      <c r="G378" s="50">
        <v>476.7619635294601</v>
      </c>
      <c r="H378" s="50">
        <v>640.67529694217433</v>
      </c>
      <c r="I378" s="50">
        <v>604.87778700056708</v>
      </c>
      <c r="J378" s="50">
        <v>666.56715620277168</v>
      </c>
      <c r="K378" s="50">
        <v>630.86214495898116</v>
      </c>
      <c r="L378" s="50">
        <v>619.44385491151093</v>
      </c>
      <c r="M378" s="50">
        <v>687.73385109298772</v>
      </c>
      <c r="N378" s="50">
        <v>697.41984102015385</v>
      </c>
      <c r="O378" s="284">
        <v>685.62674423097565</v>
      </c>
      <c r="P378" s="50">
        <v>714.84781359142744</v>
      </c>
      <c r="Q378" s="50">
        <v>731.75900048912081</v>
      </c>
      <c r="R378" s="50">
        <v>750.31426739403389</v>
      </c>
      <c r="S378" s="50">
        <v>759.52871885584091</v>
      </c>
      <c r="T378" s="50">
        <v>773.10195338394362</v>
      </c>
    </row>
    <row r="379" spans="1:20" x14ac:dyDescent="0.25">
      <c r="A379" t="str">
        <f t="shared" si="12"/>
        <v>121 schoonmaak- en ontsmettingsondernemingen</v>
      </c>
      <c r="B379" s="10">
        <v>121</v>
      </c>
      <c r="C379" s="3" t="s">
        <v>95</v>
      </c>
      <c r="D379" s="192"/>
      <c r="E379" s="50">
        <v>488.94598644107219</v>
      </c>
      <c r="F379" s="50">
        <v>438.01730730124848</v>
      </c>
      <c r="G379" s="50">
        <v>382.10122305310813</v>
      </c>
      <c r="H379" s="50">
        <v>530.66027351810635</v>
      </c>
      <c r="I379" s="50">
        <v>489.69224503768561</v>
      </c>
      <c r="J379" s="50">
        <v>553.93403614783585</v>
      </c>
      <c r="K379" s="50">
        <v>523.34371019062428</v>
      </c>
      <c r="L379" s="50">
        <v>508.77629104159456</v>
      </c>
      <c r="M379" s="50">
        <v>573.11916181888751</v>
      </c>
      <c r="N379" s="50">
        <v>581.12271716961527</v>
      </c>
      <c r="O379" s="284">
        <v>544.02781546940616</v>
      </c>
      <c r="P379" s="50">
        <v>550.23157342350009</v>
      </c>
      <c r="Q379" s="50">
        <v>561.5150238201544</v>
      </c>
      <c r="R379" s="50">
        <v>575.2996827216682</v>
      </c>
      <c r="S379" s="50">
        <v>595.49480458491371</v>
      </c>
      <c r="T379" s="50">
        <v>619.00641443373081</v>
      </c>
    </row>
    <row r="380" spans="1:20" x14ac:dyDescent="0.25">
      <c r="A380" t="str">
        <f t="shared" si="12"/>
        <v>121 schoonmaak- en ontsmettingsondernemingen</v>
      </c>
      <c r="B380" s="10">
        <v>121</v>
      </c>
      <c r="C380" s="3" t="s">
        <v>96</v>
      </c>
      <c r="D380" s="192"/>
      <c r="E380" s="50">
        <v>302.42296874194665</v>
      </c>
      <c r="F380" s="50">
        <v>270.96477644436163</v>
      </c>
      <c r="G380" s="50">
        <v>241.69374282009662</v>
      </c>
      <c r="H380" s="50">
        <v>356.35093949591385</v>
      </c>
      <c r="I380" s="50">
        <v>352.22313248381886</v>
      </c>
      <c r="J380" s="50">
        <v>416.22630112009205</v>
      </c>
      <c r="K380" s="50">
        <v>420.03327271001388</v>
      </c>
      <c r="L380" s="50">
        <v>425.45142492559353</v>
      </c>
      <c r="M380" s="50">
        <v>478.98581631079145</v>
      </c>
      <c r="N380" s="50">
        <v>487.27764022257963</v>
      </c>
      <c r="O380" s="284">
        <v>459.35610802032664</v>
      </c>
      <c r="P380" s="50">
        <v>455.34884475839954</v>
      </c>
      <c r="Q380" s="50">
        <v>456.76738598946986</v>
      </c>
      <c r="R380" s="50">
        <v>469.25192335570796</v>
      </c>
      <c r="S380" s="50">
        <v>477.12254725611615</v>
      </c>
      <c r="T380" s="50">
        <v>477.08090032910644</v>
      </c>
    </row>
    <row r="381" spans="1:20" x14ac:dyDescent="0.25">
      <c r="A381" t="str">
        <f t="shared" si="12"/>
        <v>121 schoonmaak- en ontsmettingsondernemingen</v>
      </c>
      <c r="B381" s="10">
        <v>121</v>
      </c>
      <c r="C381" s="3" t="s">
        <v>97</v>
      </c>
      <c r="D381" s="192"/>
      <c r="E381" s="50">
        <v>171.73292782138267</v>
      </c>
      <c r="F381" s="50">
        <v>176.60214931003517</v>
      </c>
      <c r="G381" s="50">
        <v>172.49088770129623</v>
      </c>
      <c r="H381" s="50">
        <v>242.02814613114205</v>
      </c>
      <c r="I381" s="50">
        <v>249.78702441677862</v>
      </c>
      <c r="J381" s="50">
        <v>294.16870161031147</v>
      </c>
      <c r="K381" s="50">
        <v>305.90125012506746</v>
      </c>
      <c r="L381" s="50">
        <v>333.16429461055225</v>
      </c>
      <c r="M381" s="50">
        <v>376.40541432271124</v>
      </c>
      <c r="N381" s="50">
        <v>397.28922818853948</v>
      </c>
      <c r="O381" s="284">
        <v>408.78135351384049</v>
      </c>
      <c r="P381" s="50">
        <v>435.71186029083646</v>
      </c>
      <c r="Q381" s="50">
        <v>455.8135774738696</v>
      </c>
      <c r="R381" s="50">
        <v>458.55948207802334</v>
      </c>
      <c r="S381" s="50">
        <v>464.53912163270491</v>
      </c>
      <c r="T381" s="50">
        <v>470.87357202155977</v>
      </c>
    </row>
    <row r="382" spans="1:20" x14ac:dyDescent="0.25">
      <c r="A382" t="str">
        <f t="shared" si="12"/>
        <v>121 schoonmaak- en ontsmettingsondernemingen</v>
      </c>
      <c r="B382" s="10">
        <v>121</v>
      </c>
      <c r="C382" s="3" t="s">
        <v>98</v>
      </c>
      <c r="D382" s="192"/>
      <c r="E382" s="50">
        <v>35.233504895720273</v>
      </c>
      <c r="F382" s="50">
        <v>40.90375109989791</v>
      </c>
      <c r="G382" s="50">
        <v>39.222457096606988</v>
      </c>
      <c r="H382" s="50">
        <v>48.611952985536519</v>
      </c>
      <c r="I382" s="50">
        <v>57.224629365841864</v>
      </c>
      <c r="J382" s="50">
        <v>72.476605499408251</v>
      </c>
      <c r="K382" s="50">
        <v>86.200183092851077</v>
      </c>
      <c r="L382" s="50">
        <v>91.50726389701623</v>
      </c>
      <c r="M382" s="50">
        <v>96.479963650942409</v>
      </c>
      <c r="N382" s="50">
        <v>92.177168997523893</v>
      </c>
      <c r="O382" s="284">
        <v>103.56053612946714</v>
      </c>
      <c r="P382" s="50">
        <v>157.54879573489407</v>
      </c>
      <c r="Q382" s="50">
        <v>164.96095259724692</v>
      </c>
      <c r="R382" s="50">
        <v>177.02767390662143</v>
      </c>
      <c r="S382" s="50">
        <v>183.59770682141612</v>
      </c>
      <c r="T382" s="50">
        <v>199.18852378426715</v>
      </c>
    </row>
    <row r="383" spans="1:20" x14ac:dyDescent="0.25">
      <c r="A383" t="str">
        <f t="shared" si="12"/>
        <v>121 schoonmaak- en ontsmettingsondernemingen</v>
      </c>
      <c r="B383" s="10">
        <v>121</v>
      </c>
      <c r="C383" s="3" t="s">
        <v>26</v>
      </c>
      <c r="D383" s="194"/>
      <c r="E383" s="50">
        <v>509.38940145904957</v>
      </c>
      <c r="F383" s="50">
        <v>488.47067685429477</v>
      </c>
      <c r="G383" s="50">
        <v>453.40708761799982</v>
      </c>
      <c r="H383" s="50">
        <v>646.99103861259243</v>
      </c>
      <c r="I383" s="50">
        <v>659.23478626643941</v>
      </c>
      <c r="J383" s="50">
        <v>782.87160822981184</v>
      </c>
      <c r="K383" s="50">
        <v>812.13470592793237</v>
      </c>
      <c r="L383" s="50">
        <v>850.12298343316206</v>
      </c>
      <c r="M383" s="50">
        <v>951.8711942844451</v>
      </c>
      <c r="N383" s="50">
        <v>976.74403740864295</v>
      </c>
      <c r="O383" s="284">
        <v>971.69799766363428</v>
      </c>
      <c r="P383" s="50">
        <v>1048.6095007841302</v>
      </c>
      <c r="Q383" s="50">
        <v>1077.5419160605863</v>
      </c>
      <c r="R383" s="50">
        <v>1104.8390793403528</v>
      </c>
      <c r="S383" s="50">
        <v>1125.2593757102372</v>
      </c>
      <c r="T383" s="50">
        <v>1147.1429961349334</v>
      </c>
    </row>
    <row r="384" spans="1:20" x14ac:dyDescent="0.25">
      <c r="A384" t="str">
        <f t="shared" si="12"/>
        <v>121 schoonmaak- en ontsmettingsondernemingen</v>
      </c>
      <c r="B384" s="10">
        <v>121</v>
      </c>
      <c r="C384" s="3" t="s">
        <v>19</v>
      </c>
      <c r="D384" s="194"/>
      <c r="E384" s="50">
        <v>5151.6599365820484</v>
      </c>
      <c r="F384" s="50">
        <v>4731.4003585558448</v>
      </c>
      <c r="G384" s="50">
        <v>4393.4389055173242</v>
      </c>
      <c r="H384" s="50">
        <v>5465.7977564019338</v>
      </c>
      <c r="I384" s="50">
        <v>5195.5299644219322</v>
      </c>
      <c r="J384" s="50">
        <v>5617.1298082630483</v>
      </c>
      <c r="K384" s="50">
        <v>5391.5555954038773</v>
      </c>
      <c r="L384" s="50">
        <v>5321.7071844165084</v>
      </c>
      <c r="M384" s="50">
        <v>5788.630959467665</v>
      </c>
      <c r="N384" s="50">
        <v>5746.3339576280705</v>
      </c>
      <c r="O384" s="284">
        <v>5370.896444546237</v>
      </c>
      <c r="P384" s="50">
        <v>5465.6876543228645</v>
      </c>
      <c r="Q384" s="50">
        <v>5582.3528022393757</v>
      </c>
      <c r="R384" s="50">
        <v>5697.4186465742005</v>
      </c>
      <c r="S384" s="50">
        <v>5817.3013515141784</v>
      </c>
      <c r="T384" s="50">
        <v>5943.8869842067934</v>
      </c>
    </row>
    <row r="385" spans="1:20" x14ac:dyDescent="0.25">
      <c r="A385" t="str">
        <f t="shared" si="12"/>
        <v>121 schoonmaak- en ontsmettingsondernemingen</v>
      </c>
      <c r="B385" s="10">
        <v>121</v>
      </c>
      <c r="C385" s="3" t="s">
        <v>20</v>
      </c>
      <c r="D385" s="194"/>
      <c r="E385" s="193">
        <v>9.8878693028991382E-2</v>
      </c>
      <c r="F385" s="193">
        <v>0.10324019102948828</v>
      </c>
      <c r="G385" s="193">
        <v>0.10320095427948404</v>
      </c>
      <c r="H385" s="193">
        <v>0.11837083394730261</v>
      </c>
      <c r="I385" s="193">
        <v>0.12688499359656519</v>
      </c>
      <c r="J385" s="193">
        <v>0.13937217670814245</v>
      </c>
      <c r="K385" s="193">
        <v>0.15063086924676253</v>
      </c>
      <c r="L385" s="193">
        <v>0.1597462907997958</v>
      </c>
      <c r="M385" s="193">
        <v>0.16443805123344418</v>
      </c>
      <c r="N385" s="193">
        <v>0.16997690085729306</v>
      </c>
      <c r="O385" s="285">
        <v>0.18091914593704825</v>
      </c>
      <c r="P385" s="193">
        <v>0.19185316964733157</v>
      </c>
      <c r="Q385" s="193">
        <v>0.19302648081080212</v>
      </c>
      <c r="R385" s="193">
        <v>0.19391923744355372</v>
      </c>
      <c r="S385" s="193">
        <v>0.19343322749084416</v>
      </c>
      <c r="T385" s="193">
        <v>0.19299542524663574</v>
      </c>
    </row>
    <row r="386" spans="1:20" x14ac:dyDescent="0.25">
      <c r="A386" t="str">
        <f t="shared" si="12"/>
        <v>121 schoonmaak- en ontsmettingsondernemingen</v>
      </c>
      <c r="B386" s="10">
        <v>121</v>
      </c>
      <c r="C386" s="3" t="s">
        <v>29</v>
      </c>
      <c r="D386" s="194"/>
      <c r="E386" s="50">
        <v>5076.6599365820484</v>
      </c>
      <c r="F386" s="50">
        <v>4731.4003585558448</v>
      </c>
      <c r="G386" s="50">
        <v>4393.4389055173242</v>
      </c>
      <c r="H386" s="50">
        <v>5465.7977564019338</v>
      </c>
      <c r="I386" s="50">
        <v>5195.5299644219322</v>
      </c>
      <c r="J386" s="50">
        <v>5602.1298082630483</v>
      </c>
      <c r="K386" s="50">
        <v>5391.5555954038773</v>
      </c>
      <c r="L386" s="50">
        <v>5321.7071844165084</v>
      </c>
      <c r="M386" s="50">
        <v>5719.630959467665</v>
      </c>
      <c r="N386" s="50">
        <v>5661.3361005478509</v>
      </c>
      <c r="O386" s="284">
        <v>5370.896444546237</v>
      </c>
      <c r="P386" s="50">
        <v>5465.6876543228645</v>
      </c>
      <c r="Q386" s="50">
        <v>5582.3528022393757</v>
      </c>
      <c r="R386" s="50">
        <v>5697.4186465742005</v>
      </c>
      <c r="S386" s="50">
        <v>5817.3013515141784</v>
      </c>
      <c r="T386" s="50">
        <v>5943.8869842067934</v>
      </c>
    </row>
    <row r="387" spans="1:20" x14ac:dyDescent="0.25">
      <c r="A387" t="str">
        <f t="shared" ref="A387:A450" si="13">VLOOKUP(B387,$AN$3:$AO$60,2)</f>
        <v>124 bouw</v>
      </c>
      <c r="B387" s="10">
        <v>124</v>
      </c>
      <c r="C387" s="3" t="s">
        <v>25</v>
      </c>
      <c r="D387" s="50">
        <v>95902</v>
      </c>
      <c r="E387" s="50">
        <v>94083</v>
      </c>
      <c r="F387" s="50">
        <v>93295</v>
      </c>
      <c r="G387" s="50">
        <v>93176</v>
      </c>
      <c r="H387" s="50">
        <v>92614</v>
      </c>
      <c r="I387" s="50">
        <v>92232</v>
      </c>
      <c r="J387" s="50">
        <v>91311</v>
      </c>
      <c r="K387" s="50">
        <v>90964</v>
      </c>
      <c r="L387" s="50">
        <v>89751</v>
      </c>
      <c r="M387" s="50">
        <v>88925</v>
      </c>
      <c r="N387" s="50">
        <v>85945.630826519395</v>
      </c>
      <c r="O387" s="284">
        <v>85008.619727250829</v>
      </c>
      <c r="P387" s="50">
        <v>84081.824270030658</v>
      </c>
      <c r="Q387" s="50">
        <v>83165.133080145722</v>
      </c>
      <c r="R387" s="50">
        <v>82258.435997131208</v>
      </c>
      <c r="S387" s="50">
        <v>81361.624061532406</v>
      </c>
      <c r="T387" s="50">
        <v>80474.58950181109</v>
      </c>
    </row>
    <row r="388" spans="1:20" x14ac:dyDescent="0.25">
      <c r="A388" t="str">
        <f t="shared" si="13"/>
        <v>124 bouw</v>
      </c>
      <c r="B388" s="10">
        <v>124</v>
      </c>
      <c r="C388" s="3" t="s">
        <v>83</v>
      </c>
      <c r="D388" s="192"/>
      <c r="E388" s="50">
        <v>-1819</v>
      </c>
      <c r="F388" s="50">
        <v>-788</v>
      </c>
      <c r="G388" s="50">
        <v>-119</v>
      </c>
      <c r="H388" s="50">
        <v>-562</v>
      </c>
      <c r="I388" s="50">
        <v>-382</v>
      </c>
      <c r="J388" s="50">
        <v>-921</v>
      </c>
      <c r="K388" s="50">
        <v>-347</v>
      </c>
      <c r="L388" s="50">
        <v>-1213</v>
      </c>
      <c r="M388" s="50">
        <v>-826</v>
      </c>
      <c r="N388" s="50">
        <v>-2979.3691734806052</v>
      </c>
      <c r="O388" s="284">
        <v>-937.01109926856589</v>
      </c>
      <c r="P388" s="50">
        <v>-926.79545722017065</v>
      </c>
      <c r="Q388" s="50">
        <v>-916.69118988493574</v>
      </c>
      <c r="R388" s="50">
        <v>-906.69708301451465</v>
      </c>
      <c r="S388" s="50">
        <v>-896.81193559880194</v>
      </c>
      <c r="T388" s="50">
        <v>-887.03455972131633</v>
      </c>
    </row>
    <row r="389" spans="1:20" x14ac:dyDescent="0.25">
      <c r="A389" t="str">
        <f t="shared" si="13"/>
        <v>124 bouw</v>
      </c>
      <c r="B389" s="10">
        <v>124</v>
      </c>
      <c r="C389" s="3" t="s">
        <v>84</v>
      </c>
      <c r="D389" s="192"/>
      <c r="E389" s="193">
        <v>0.98103272090258808</v>
      </c>
      <c r="F389" s="193">
        <v>0.99162441673841184</v>
      </c>
      <c r="G389" s="193">
        <v>0.99872447612412241</v>
      </c>
      <c r="H389" s="193">
        <v>0.99396840388082763</v>
      </c>
      <c r="I389" s="193">
        <v>0.99587535361824342</v>
      </c>
      <c r="J389" s="193">
        <v>0.99001431173562326</v>
      </c>
      <c r="K389" s="193">
        <v>0.99619980068118852</v>
      </c>
      <c r="L389" s="193">
        <v>0.98666505430719842</v>
      </c>
      <c r="M389" s="193">
        <v>0.99079675992468053</v>
      </c>
      <c r="N389" s="193">
        <v>0.9664957079170019</v>
      </c>
      <c r="O389" s="285">
        <v>0.98909762962633996</v>
      </c>
      <c r="P389" s="193">
        <v>0.98909762962633929</v>
      </c>
      <c r="Q389" s="193">
        <v>0.98909762962633918</v>
      </c>
      <c r="R389" s="193">
        <v>0.98909762962633951</v>
      </c>
      <c r="S389" s="193">
        <v>0.98909762962633918</v>
      </c>
      <c r="T389" s="193">
        <v>0.98909762962633996</v>
      </c>
    </row>
    <row r="390" spans="1:20" x14ac:dyDescent="0.25">
      <c r="A390" t="str">
        <f t="shared" si="13"/>
        <v>124 bouw</v>
      </c>
      <c r="B390" s="10">
        <v>124</v>
      </c>
      <c r="C390" s="3" t="s">
        <v>8</v>
      </c>
      <c r="D390" s="50">
        <v>1532</v>
      </c>
      <c r="E390" s="50">
        <v>1331</v>
      </c>
      <c r="F390" s="50">
        <v>1261</v>
      </c>
      <c r="G390" s="50">
        <v>1151</v>
      </c>
      <c r="H390" s="50">
        <v>1143</v>
      </c>
      <c r="I390" s="50">
        <v>1137</v>
      </c>
      <c r="J390" s="50">
        <v>1188</v>
      </c>
      <c r="K390" s="50">
        <v>1237</v>
      </c>
      <c r="L390" s="50">
        <v>1350</v>
      </c>
      <c r="M390" s="50">
        <v>1410</v>
      </c>
      <c r="N390" s="50">
        <v>965.57343740292481</v>
      </c>
      <c r="O390" s="284">
        <v>961.46536875073298</v>
      </c>
      <c r="P390" s="50">
        <v>973.36589789196762</v>
      </c>
      <c r="Q390" s="50">
        <v>981.11183329390622</v>
      </c>
      <c r="R390" s="50">
        <v>987.53563190450211</v>
      </c>
      <c r="S390" s="50">
        <v>997.11042643309315</v>
      </c>
      <c r="T390" s="50">
        <v>978.7938959179927</v>
      </c>
    </row>
    <row r="391" spans="1:20" x14ac:dyDescent="0.25">
      <c r="A391" t="str">
        <f t="shared" si="13"/>
        <v>124 bouw</v>
      </c>
      <c r="B391" s="10">
        <v>124</v>
      </c>
      <c r="C391" s="3" t="s">
        <v>9</v>
      </c>
      <c r="D391" s="50">
        <v>10154</v>
      </c>
      <c r="E391" s="50">
        <v>9503</v>
      </c>
      <c r="F391" s="50">
        <v>8773</v>
      </c>
      <c r="G391" s="50">
        <v>8211</v>
      </c>
      <c r="H391" s="50">
        <v>7774</v>
      </c>
      <c r="I391" s="50">
        <v>7333</v>
      </c>
      <c r="J391" s="50">
        <v>7109</v>
      </c>
      <c r="K391" s="50">
        <v>7455</v>
      </c>
      <c r="L391" s="50">
        <v>7352</v>
      </c>
      <c r="M391" s="50">
        <v>7218</v>
      </c>
      <c r="N391" s="50">
        <v>6130.1028857161209</v>
      </c>
      <c r="O391" s="284">
        <v>6104.0221314989631</v>
      </c>
      <c r="P391" s="50">
        <v>6179.5746117188482</v>
      </c>
      <c r="Q391" s="50">
        <v>6228.750965500607</v>
      </c>
      <c r="R391" s="50">
        <v>6269.5335148901049</v>
      </c>
      <c r="S391" s="50">
        <v>6330.3206837332382</v>
      </c>
      <c r="T391" s="50">
        <v>6214.0351561726138</v>
      </c>
    </row>
    <row r="392" spans="1:20" x14ac:dyDescent="0.25">
      <c r="A392" t="str">
        <f t="shared" si="13"/>
        <v>124 bouw</v>
      </c>
      <c r="B392" s="10">
        <v>124</v>
      </c>
      <c r="C392" s="3" t="s">
        <v>10</v>
      </c>
      <c r="D392" s="50">
        <v>12716</v>
      </c>
      <c r="E392" s="50">
        <v>12480</v>
      </c>
      <c r="F392" s="50">
        <v>12269</v>
      </c>
      <c r="G392" s="50">
        <v>11994</v>
      </c>
      <c r="H392" s="50">
        <v>11645</v>
      </c>
      <c r="I392" s="50">
        <v>11117</v>
      </c>
      <c r="J392" s="50">
        <v>10490</v>
      </c>
      <c r="K392" s="50">
        <v>10100</v>
      </c>
      <c r="L392" s="50">
        <v>9348</v>
      </c>
      <c r="M392" s="50">
        <v>8935</v>
      </c>
      <c r="N392" s="50">
        <v>8419.8913229859136</v>
      </c>
      <c r="O392" s="284">
        <v>8384.0685773935584</v>
      </c>
      <c r="P392" s="50">
        <v>8487.8423124340843</v>
      </c>
      <c r="Q392" s="50">
        <v>8555.3875987404426</v>
      </c>
      <c r="R392" s="50">
        <v>8611.4037276922099</v>
      </c>
      <c r="S392" s="50">
        <v>8694.8968378460013</v>
      </c>
      <c r="T392" s="50">
        <v>8535.1749664924246</v>
      </c>
    </row>
    <row r="393" spans="1:20" x14ac:dyDescent="0.25">
      <c r="A393" t="str">
        <f t="shared" si="13"/>
        <v>124 bouw</v>
      </c>
      <c r="B393" s="10">
        <v>124</v>
      </c>
      <c r="C393" s="3" t="s">
        <v>11</v>
      </c>
      <c r="D393" s="50">
        <v>12798</v>
      </c>
      <c r="E393" s="50">
        <v>12482</v>
      </c>
      <c r="F393" s="50">
        <v>12358</v>
      </c>
      <c r="G393" s="50">
        <v>12188</v>
      </c>
      <c r="H393" s="50">
        <v>12127</v>
      </c>
      <c r="I393" s="50">
        <v>12114</v>
      </c>
      <c r="J393" s="50">
        <v>11891</v>
      </c>
      <c r="K393" s="50">
        <v>11680</v>
      </c>
      <c r="L393" s="50">
        <v>11328</v>
      </c>
      <c r="M393" s="50">
        <v>11030</v>
      </c>
      <c r="N393" s="50">
        <v>10634.598344635449</v>
      </c>
      <c r="O393" s="284">
        <v>10100.315250141628</v>
      </c>
      <c r="P393" s="50">
        <v>9665.5075301656798</v>
      </c>
      <c r="Q393" s="50">
        <v>9203.1773881658373</v>
      </c>
      <c r="R393" s="50">
        <v>8923.6790415614869</v>
      </c>
      <c r="S393" s="50">
        <v>8738.7434098728536</v>
      </c>
      <c r="T393" s="50">
        <v>8795.7474285894805</v>
      </c>
    </row>
    <row r="394" spans="1:20" x14ac:dyDescent="0.25">
      <c r="A394" t="str">
        <f t="shared" si="13"/>
        <v>124 bouw</v>
      </c>
      <c r="B394" s="10">
        <v>124</v>
      </c>
      <c r="C394" s="3" t="s">
        <v>12</v>
      </c>
      <c r="D394" s="50">
        <v>11275</v>
      </c>
      <c r="E394" s="50">
        <v>11468</v>
      </c>
      <c r="F394" s="50">
        <v>11615</v>
      </c>
      <c r="G394" s="50">
        <v>12023</v>
      </c>
      <c r="H394" s="50">
        <v>12110</v>
      </c>
      <c r="I394" s="50">
        <v>12082</v>
      </c>
      <c r="J394" s="50">
        <v>11899</v>
      </c>
      <c r="K394" s="50">
        <v>11811</v>
      </c>
      <c r="L394" s="50">
        <v>11466</v>
      </c>
      <c r="M394" s="50">
        <v>11377</v>
      </c>
      <c r="N394" s="50">
        <v>11287.695479413469</v>
      </c>
      <c r="O394" s="284">
        <v>11173.555517750194</v>
      </c>
      <c r="P394" s="50">
        <v>10915.225813884288</v>
      </c>
      <c r="Q394" s="50">
        <v>10752.165076637993</v>
      </c>
      <c r="R394" s="50">
        <v>10465.132395715411</v>
      </c>
      <c r="S394" s="50">
        <v>10089.980022834625</v>
      </c>
      <c r="T394" s="50">
        <v>9583.0585975698614</v>
      </c>
    </row>
    <row r="395" spans="1:20" x14ac:dyDescent="0.25">
      <c r="A395" t="str">
        <f t="shared" si="13"/>
        <v>124 bouw</v>
      </c>
      <c r="B395" s="10">
        <v>124</v>
      </c>
      <c r="C395" s="3" t="s">
        <v>13</v>
      </c>
      <c r="D395" s="50">
        <v>11921</v>
      </c>
      <c r="E395" s="50">
        <v>11536</v>
      </c>
      <c r="F395" s="50">
        <v>11146</v>
      </c>
      <c r="G395" s="50">
        <v>10907</v>
      </c>
      <c r="H395" s="50">
        <v>10809</v>
      </c>
      <c r="I395" s="50">
        <v>10739</v>
      </c>
      <c r="J395" s="50">
        <v>10957</v>
      </c>
      <c r="K395" s="50">
        <v>11248</v>
      </c>
      <c r="L395" s="50">
        <v>11439</v>
      </c>
      <c r="M395" s="50">
        <v>11536</v>
      </c>
      <c r="N395" s="50">
        <v>11505.394524339479</v>
      </c>
      <c r="O395" s="284">
        <v>11283.224978620234</v>
      </c>
      <c r="P395" s="50">
        <v>11153.587602629563</v>
      </c>
      <c r="Q395" s="50">
        <v>10957.35174744239</v>
      </c>
      <c r="R395" s="50">
        <v>10794.361855489957</v>
      </c>
      <c r="S395" s="50">
        <v>10709.630791893047</v>
      </c>
      <c r="T395" s="50">
        <v>10601.336158126222</v>
      </c>
    </row>
    <row r="396" spans="1:20" x14ac:dyDescent="0.25">
      <c r="A396" t="str">
        <f t="shared" si="13"/>
        <v>124 bouw</v>
      </c>
      <c r="B396" s="10">
        <v>124</v>
      </c>
      <c r="C396" s="3" t="s">
        <v>14</v>
      </c>
      <c r="D396" s="50">
        <v>12623</v>
      </c>
      <c r="E396" s="50">
        <v>12364</v>
      </c>
      <c r="F396" s="50">
        <v>12090</v>
      </c>
      <c r="G396" s="50">
        <v>11910</v>
      </c>
      <c r="H396" s="50">
        <v>11578</v>
      </c>
      <c r="I396" s="50">
        <v>11401</v>
      </c>
      <c r="J396" s="50">
        <v>11053</v>
      </c>
      <c r="K396" s="50">
        <v>10684</v>
      </c>
      <c r="L396" s="50">
        <v>10483</v>
      </c>
      <c r="M396" s="50">
        <v>10476</v>
      </c>
      <c r="N396" s="50">
        <v>10388.202607423742</v>
      </c>
      <c r="O396" s="284">
        <v>10554.706417126399</v>
      </c>
      <c r="P396" s="50">
        <v>10702.056734518595</v>
      </c>
      <c r="Q396" s="50">
        <v>10874.893552633146</v>
      </c>
      <c r="R396" s="50">
        <v>10945.21915838377</v>
      </c>
      <c r="S396" s="50">
        <v>10916.181048245853</v>
      </c>
      <c r="T396" s="50">
        <v>10705.389234080138</v>
      </c>
    </row>
    <row r="397" spans="1:20" x14ac:dyDescent="0.25">
      <c r="A397" t="str">
        <f t="shared" si="13"/>
        <v>124 bouw</v>
      </c>
      <c r="B397" s="10">
        <v>124</v>
      </c>
      <c r="C397" s="3" t="s">
        <v>15</v>
      </c>
      <c r="D397" s="50">
        <v>12210</v>
      </c>
      <c r="E397" s="50">
        <v>12200</v>
      </c>
      <c r="F397" s="50">
        <v>12234</v>
      </c>
      <c r="G397" s="50">
        <v>12286</v>
      </c>
      <c r="H397" s="50">
        <v>12083</v>
      </c>
      <c r="I397" s="50">
        <v>11873</v>
      </c>
      <c r="J397" s="50">
        <v>11637</v>
      </c>
      <c r="K397" s="50">
        <v>11341</v>
      </c>
      <c r="L397" s="50">
        <v>11113</v>
      </c>
      <c r="M397" s="50">
        <v>10820</v>
      </c>
      <c r="N397" s="50">
        <v>10580.309704761254</v>
      </c>
      <c r="O397" s="284">
        <v>10344.022985086187</v>
      </c>
      <c r="P397" s="50">
        <v>10093.884112769165</v>
      </c>
      <c r="Q397" s="50">
        <v>9888.4472400554932</v>
      </c>
      <c r="R397" s="50">
        <v>9801.7051095029765</v>
      </c>
      <c r="S397" s="50">
        <v>9721.2503455446385</v>
      </c>
      <c r="T397" s="50">
        <v>9878.5355693691508</v>
      </c>
    </row>
    <row r="398" spans="1:20" x14ac:dyDescent="0.25">
      <c r="A398" t="str">
        <f t="shared" si="13"/>
        <v>124 bouw</v>
      </c>
      <c r="B398" s="10">
        <v>124</v>
      </c>
      <c r="C398" s="3" t="s">
        <v>16</v>
      </c>
      <c r="D398" s="50">
        <v>7986</v>
      </c>
      <c r="E398" s="50">
        <v>7947</v>
      </c>
      <c r="F398" s="50">
        <v>8580</v>
      </c>
      <c r="G398" s="50">
        <v>9375</v>
      </c>
      <c r="H398" s="50">
        <v>10111</v>
      </c>
      <c r="I398" s="50">
        <v>10813</v>
      </c>
      <c r="J398" s="50">
        <v>11021</v>
      </c>
      <c r="K398" s="50">
        <v>11100</v>
      </c>
      <c r="L398" s="50">
        <v>11293</v>
      </c>
      <c r="M398" s="50">
        <v>11122</v>
      </c>
      <c r="N398" s="50">
        <v>10588.804393177326</v>
      </c>
      <c r="O398" s="284">
        <v>10144.413589896973</v>
      </c>
      <c r="P398" s="50">
        <v>9819.8976854063312</v>
      </c>
      <c r="Q398" s="50">
        <v>9549.3400128083904</v>
      </c>
      <c r="R398" s="50">
        <v>9289.1995552791523</v>
      </c>
      <c r="S398" s="50">
        <v>9092.1733887253431</v>
      </c>
      <c r="T398" s="50">
        <v>8883.5507191430552</v>
      </c>
    </row>
    <row r="399" spans="1:20" x14ac:dyDescent="0.25">
      <c r="A399" t="str">
        <f t="shared" si="13"/>
        <v>124 bouw</v>
      </c>
      <c r="B399" s="10">
        <v>124</v>
      </c>
      <c r="C399" s="3" t="s">
        <v>17</v>
      </c>
      <c r="D399" s="50">
        <v>2395</v>
      </c>
      <c r="E399" s="50">
        <v>2456</v>
      </c>
      <c r="F399" s="50">
        <v>2620</v>
      </c>
      <c r="G399" s="50">
        <v>2739</v>
      </c>
      <c r="H399" s="50">
        <v>2846</v>
      </c>
      <c r="I399" s="50">
        <v>3172</v>
      </c>
      <c r="J399" s="50">
        <v>3543</v>
      </c>
      <c r="K399" s="50">
        <v>3728</v>
      </c>
      <c r="L399" s="50">
        <v>3963</v>
      </c>
      <c r="M399" s="50">
        <v>4309</v>
      </c>
      <c r="N399" s="50">
        <v>4695.8108062792726</v>
      </c>
      <c r="O399" s="284">
        <v>4860.8300512231972</v>
      </c>
      <c r="P399" s="50">
        <v>4950.7571434965093</v>
      </c>
      <c r="Q399" s="50">
        <v>4940.9425377843336</v>
      </c>
      <c r="R399" s="50">
        <v>4728.7437019476656</v>
      </c>
      <c r="S399" s="50">
        <v>4518.4554228958968</v>
      </c>
      <c r="T399" s="50">
        <v>4327.6739273046933</v>
      </c>
    </row>
    <row r="400" spans="1:20" x14ac:dyDescent="0.25">
      <c r="A400" t="str">
        <f t="shared" si="13"/>
        <v>124 bouw</v>
      </c>
      <c r="B400" s="10">
        <v>124</v>
      </c>
      <c r="C400" s="3" t="s">
        <v>85</v>
      </c>
      <c r="D400" s="50">
        <v>292</v>
      </c>
      <c r="E400" s="50">
        <v>316</v>
      </c>
      <c r="F400" s="50">
        <v>349</v>
      </c>
      <c r="G400" s="50">
        <v>392</v>
      </c>
      <c r="H400" s="50">
        <v>388</v>
      </c>
      <c r="I400" s="50">
        <v>451</v>
      </c>
      <c r="J400" s="50">
        <v>523</v>
      </c>
      <c r="K400" s="50">
        <v>580</v>
      </c>
      <c r="L400" s="50">
        <v>616</v>
      </c>
      <c r="M400" s="50">
        <v>692</v>
      </c>
      <c r="N400" s="50">
        <v>749.24732038445438</v>
      </c>
      <c r="O400" s="284">
        <v>1097.9948597627867</v>
      </c>
      <c r="P400" s="50">
        <v>1140.1248251156203</v>
      </c>
      <c r="Q400" s="50">
        <v>1233.5651270831868</v>
      </c>
      <c r="R400" s="50">
        <v>1441.9223047640203</v>
      </c>
      <c r="S400" s="50">
        <v>1552.8816835078417</v>
      </c>
      <c r="T400" s="50">
        <v>1971.2938490454512</v>
      </c>
    </row>
    <row r="401" spans="1:20" x14ac:dyDescent="0.25">
      <c r="A401" t="str">
        <f t="shared" si="13"/>
        <v>124 bouw</v>
      </c>
      <c r="B401" s="10">
        <v>124</v>
      </c>
      <c r="C401" s="3" t="s">
        <v>6</v>
      </c>
      <c r="D401" s="50">
        <v>10673</v>
      </c>
      <c r="E401" s="50">
        <v>10719</v>
      </c>
      <c r="F401" s="50">
        <v>11549</v>
      </c>
      <c r="G401" s="50">
        <v>12506</v>
      </c>
      <c r="H401" s="50">
        <v>13345</v>
      </c>
      <c r="I401" s="50">
        <v>14436</v>
      </c>
      <c r="J401" s="50">
        <v>15087</v>
      </c>
      <c r="K401" s="50">
        <v>15408</v>
      </c>
      <c r="L401" s="50">
        <v>15872</v>
      </c>
      <c r="M401" s="50">
        <v>16123</v>
      </c>
      <c r="N401" s="50">
        <v>16033.862519841054</v>
      </c>
      <c r="O401" s="284">
        <v>16103.238500882957</v>
      </c>
      <c r="P401" s="50">
        <v>15910.779654018461</v>
      </c>
      <c r="Q401" s="50">
        <v>15723.847677675913</v>
      </c>
      <c r="R401" s="50">
        <v>15459.865561990839</v>
      </c>
      <c r="S401" s="50">
        <v>15163.510495129081</v>
      </c>
      <c r="T401" s="50">
        <v>15182.518495493199</v>
      </c>
    </row>
    <row r="402" spans="1:20" x14ac:dyDescent="0.25">
      <c r="A402" t="str">
        <f t="shared" si="13"/>
        <v>124 bouw</v>
      </c>
      <c r="B402" s="10">
        <v>124</v>
      </c>
      <c r="C402" s="3" t="s">
        <v>86</v>
      </c>
      <c r="D402" s="193">
        <v>0.99317773718169788</v>
      </c>
      <c r="E402" s="192"/>
      <c r="F402" s="192"/>
      <c r="G402" s="192"/>
      <c r="H402" s="192"/>
      <c r="I402" s="192"/>
      <c r="J402" s="192"/>
      <c r="K402" s="192"/>
      <c r="L402" s="192"/>
      <c r="M402" s="192"/>
      <c r="N402" s="192"/>
      <c r="O402" s="286"/>
      <c r="P402" s="192"/>
      <c r="Q402" s="192"/>
      <c r="R402" s="192"/>
      <c r="S402" s="192"/>
      <c r="T402" s="192"/>
    </row>
    <row r="403" spans="1:20" x14ac:dyDescent="0.25">
      <c r="A403" t="str">
        <f t="shared" si="13"/>
        <v>124 bouw</v>
      </c>
      <c r="B403" s="10">
        <v>124</v>
      </c>
      <c r="C403" s="3" t="s">
        <v>87</v>
      </c>
      <c r="D403" s="192"/>
      <c r="E403" s="193">
        <v>6.0725081395548997E-3</v>
      </c>
      <c r="F403" s="193">
        <v>7.7666022164302184E-4</v>
      </c>
      <c r="G403" s="193">
        <v>-2.7733694712122614E-3</v>
      </c>
      <c r="H403" s="193">
        <v>-3.9533334956487476E-4</v>
      </c>
      <c r="I403" s="193">
        <v>-1.3488082182727679E-3</v>
      </c>
      <c r="J403" s="193">
        <v>1.5817127230373096E-3</v>
      </c>
      <c r="K403" s="193">
        <v>-1.5110317497453174E-3</v>
      </c>
      <c r="L403" s="193">
        <v>3.2563414372497324E-3</v>
      </c>
      <c r="M403" s="193">
        <v>1.1904886285086791E-3</v>
      </c>
      <c r="N403" s="193">
        <v>1.3341014632347992E-2</v>
      </c>
      <c r="O403" s="285">
        <v>2.0400537776789629E-3</v>
      </c>
      <c r="P403" s="193">
        <v>2.040053777679296E-3</v>
      </c>
      <c r="Q403" s="193">
        <v>2.0400537776793515E-3</v>
      </c>
      <c r="R403" s="193">
        <v>2.0400537776791849E-3</v>
      </c>
      <c r="S403" s="193">
        <v>2.0400537776793515E-3</v>
      </c>
      <c r="T403" s="193">
        <v>2.0400537776789629E-3</v>
      </c>
    </row>
    <row r="404" spans="1:20" x14ac:dyDescent="0.25">
      <c r="A404" t="str">
        <f t="shared" si="13"/>
        <v>124 bouw</v>
      </c>
      <c r="B404" s="10">
        <v>124</v>
      </c>
      <c r="C404" s="3" t="s">
        <v>88</v>
      </c>
      <c r="D404" s="194"/>
      <c r="E404" s="50">
        <v>764.30066363169215</v>
      </c>
      <c r="F404" s="50">
        <v>656.97484475923727</v>
      </c>
      <c r="G404" s="50">
        <v>617.94661258841256</v>
      </c>
      <c r="H404" s="50">
        <v>566.7787937150033</v>
      </c>
      <c r="I404" s="50">
        <v>561.74958849113875</v>
      </c>
      <c r="J404" s="50">
        <v>562.13277406392206</v>
      </c>
      <c r="K404" s="50">
        <v>583.67299246689663</v>
      </c>
      <c r="L404" s="50">
        <v>613.64428750230536</v>
      </c>
      <c r="M404" s="50">
        <v>666.91181667757087</v>
      </c>
      <c r="N404" s="50">
        <v>713.68458352865412</v>
      </c>
      <c r="O404" s="284">
        <v>477.82204737396825</v>
      </c>
      <c r="P404" s="50">
        <v>475.7891354295154</v>
      </c>
      <c r="Q404" s="50">
        <v>481.67821126655656</v>
      </c>
      <c r="R404" s="50">
        <v>485.51135183278382</v>
      </c>
      <c r="S404" s="50">
        <v>488.69022200995948</v>
      </c>
      <c r="T404" s="50">
        <v>493.42838872790634</v>
      </c>
    </row>
    <row r="405" spans="1:20" x14ac:dyDescent="0.25">
      <c r="A405" t="str">
        <f t="shared" si="13"/>
        <v>124 bouw</v>
      </c>
      <c r="B405" s="10">
        <v>124</v>
      </c>
      <c r="C405" s="3" t="s">
        <v>89</v>
      </c>
      <c r="D405" s="194"/>
      <c r="E405" s="50">
        <v>3399.1543957301492</v>
      </c>
      <c r="F405" s="50">
        <v>3130.8991060467597</v>
      </c>
      <c r="G405" s="50">
        <v>2859.2457670641115</v>
      </c>
      <c r="H405" s="50">
        <v>2695.608009839737</v>
      </c>
      <c r="I405" s="50">
        <v>2544.7319645942812</v>
      </c>
      <c r="J405" s="50">
        <v>2421.8650562897769</v>
      </c>
      <c r="K405" s="50">
        <v>2325.8984040982896</v>
      </c>
      <c r="L405" s="50">
        <v>2474.6422726024716</v>
      </c>
      <c r="M405" s="50">
        <v>2425.2638941707087</v>
      </c>
      <c r="N405" s="50">
        <v>2468.7627235896425</v>
      </c>
      <c r="O405" s="284">
        <v>2027.3947003741346</v>
      </c>
      <c r="P405" s="50">
        <v>2018.7690730612846</v>
      </c>
      <c r="Q405" s="50">
        <v>2043.75636949881</v>
      </c>
      <c r="R405" s="50">
        <v>2060.0203508543545</v>
      </c>
      <c r="S405" s="50">
        <v>2073.5082687639674</v>
      </c>
      <c r="T405" s="50">
        <v>2093.6122680378562</v>
      </c>
    </row>
    <row r="406" spans="1:20" x14ac:dyDescent="0.25">
      <c r="A406" t="str">
        <f t="shared" si="13"/>
        <v>124 bouw</v>
      </c>
      <c r="B406" s="10">
        <v>124</v>
      </c>
      <c r="C406" s="3" t="s">
        <v>90</v>
      </c>
      <c r="D406" s="194"/>
      <c r="E406" s="50">
        <v>3545.8436438446115</v>
      </c>
      <c r="F406" s="50">
        <v>3413.9431022861859</v>
      </c>
      <c r="G406" s="50">
        <v>3312.6680768801866</v>
      </c>
      <c r="H406" s="50">
        <v>3266.9393886598582</v>
      </c>
      <c r="I406" s="50">
        <v>3160.7751560846996</v>
      </c>
      <c r="J406" s="50">
        <v>3050.0399503980266</v>
      </c>
      <c r="K406" s="50">
        <v>2845.5744784462654</v>
      </c>
      <c r="L406" s="50">
        <v>2787.9314255573136</v>
      </c>
      <c r="M406" s="50">
        <v>2561.0431570636674</v>
      </c>
      <c r="N406" s="50">
        <v>2556.4597517659849</v>
      </c>
      <c r="O406" s="284">
        <v>2313.925289012665</v>
      </c>
      <c r="P406" s="50">
        <v>2304.0806064902549</v>
      </c>
      <c r="Q406" s="50">
        <v>2332.5993439221793</v>
      </c>
      <c r="R406" s="50">
        <v>2351.1619049033638</v>
      </c>
      <c r="S406" s="50">
        <v>2366.5560629039846</v>
      </c>
      <c r="T406" s="50">
        <v>2389.5013494441723</v>
      </c>
    </row>
    <row r="407" spans="1:20" x14ac:dyDescent="0.25">
      <c r="A407" t="str">
        <f t="shared" si="13"/>
        <v>124 bouw</v>
      </c>
      <c r="B407" s="10">
        <v>124</v>
      </c>
      <c r="C407" s="3" t="s">
        <v>91</v>
      </c>
      <c r="D407" s="194"/>
      <c r="E407" s="50">
        <v>3073.8408403446724</v>
      </c>
      <c r="F407" s="50">
        <v>2931.840761933428</v>
      </c>
      <c r="G407" s="50">
        <v>2858.843693476565</v>
      </c>
      <c r="H407" s="50">
        <v>2848.5001684432564</v>
      </c>
      <c r="I407" s="50">
        <v>2822.6808550580695</v>
      </c>
      <c r="J407" s="50">
        <v>2855.1553053819216</v>
      </c>
      <c r="K407" s="50">
        <v>2765.8204885248624</v>
      </c>
      <c r="L407" s="50">
        <v>2772.4252706843654</v>
      </c>
      <c r="M407" s="50">
        <v>2665.4707476627605</v>
      </c>
      <c r="N407" s="50">
        <v>2729.3718507912963</v>
      </c>
      <c r="O407" s="284">
        <v>2511.3485906940514</v>
      </c>
      <c r="P407" s="50">
        <v>2385.1782311839038</v>
      </c>
      <c r="Q407" s="50">
        <v>2282.4988709111844</v>
      </c>
      <c r="R407" s="50">
        <v>2173.3201212377285</v>
      </c>
      <c r="S407" s="50">
        <v>2107.3168970350753</v>
      </c>
      <c r="T407" s="50">
        <v>2063.644552959694</v>
      </c>
    </row>
    <row r="408" spans="1:20" x14ac:dyDescent="0.25">
      <c r="A408" t="str">
        <f t="shared" si="13"/>
        <v>124 bouw</v>
      </c>
      <c r="B408" s="10">
        <v>124</v>
      </c>
      <c r="C408" s="3" t="s">
        <v>92</v>
      </c>
      <c r="D408" s="194"/>
      <c r="E408" s="50">
        <v>2383.0212090090999</v>
      </c>
      <c r="F408" s="50">
        <v>2363.0798302606554</v>
      </c>
      <c r="G408" s="50">
        <v>2352.1368470844823</v>
      </c>
      <c r="H408" s="50">
        <v>2463.3514651391874</v>
      </c>
      <c r="I408" s="50">
        <v>2469.6300177626003</v>
      </c>
      <c r="J408" s="50">
        <v>2499.3264445668092</v>
      </c>
      <c r="K408" s="50">
        <v>2424.6698327817649</v>
      </c>
      <c r="L408" s="50">
        <v>2463.0454390796481</v>
      </c>
      <c r="M408" s="50">
        <v>2367.4126696077046</v>
      </c>
      <c r="N408" s="50">
        <v>2487.2731593349399</v>
      </c>
      <c r="O408" s="284">
        <v>2340.1873379647368</v>
      </c>
      <c r="P408" s="50">
        <v>2316.5236155045332</v>
      </c>
      <c r="Q408" s="50">
        <v>2262.9661906865331</v>
      </c>
      <c r="R408" s="50">
        <v>2229.1601163360206</v>
      </c>
      <c r="S408" s="50">
        <v>2169.651933580546</v>
      </c>
      <c r="T408" s="50">
        <v>2091.8746021115803</v>
      </c>
    </row>
    <row r="409" spans="1:20" x14ac:dyDescent="0.25">
      <c r="A409" t="str">
        <f t="shared" si="13"/>
        <v>124 bouw</v>
      </c>
      <c r="B409" s="10">
        <v>124</v>
      </c>
      <c r="C409" s="3" t="s">
        <v>93</v>
      </c>
      <c r="D409" s="194"/>
      <c r="E409" s="50">
        <v>2126.9627918682386</v>
      </c>
      <c r="F409" s="50">
        <v>1997.1776098686792</v>
      </c>
      <c r="G409" s="50">
        <v>1890.0899716436688</v>
      </c>
      <c r="H409" s="50">
        <v>1875.4986360596888</v>
      </c>
      <c r="I409" s="50">
        <v>1848.3410669268608</v>
      </c>
      <c r="J409" s="50">
        <v>1867.8419179299963</v>
      </c>
      <c r="K409" s="50">
        <v>1871.8716119934852</v>
      </c>
      <c r="L409" s="50">
        <v>1975.2088741989714</v>
      </c>
      <c r="M409" s="50">
        <v>1985.1182040275355</v>
      </c>
      <c r="N409" s="50">
        <v>2142.1200023505717</v>
      </c>
      <c r="O409" s="284">
        <v>2006.4148580073631</v>
      </c>
      <c r="P409" s="50">
        <v>1967.6709212753553</v>
      </c>
      <c r="Q409" s="50">
        <v>1945.063582014584</v>
      </c>
      <c r="R409" s="50">
        <v>1910.8421970209261</v>
      </c>
      <c r="S409" s="50">
        <v>1882.4185440791221</v>
      </c>
      <c r="T409" s="50">
        <v>1867.6423741202379</v>
      </c>
    </row>
    <row r="410" spans="1:20" x14ac:dyDescent="0.25">
      <c r="A410" t="str">
        <f t="shared" si="13"/>
        <v>124 bouw</v>
      </c>
      <c r="B410" s="10">
        <v>124</v>
      </c>
      <c r="C410" s="3" t="s">
        <v>94</v>
      </c>
      <c r="D410" s="194"/>
      <c r="E410" s="50">
        <v>1879.133662513113</v>
      </c>
      <c r="F410" s="50">
        <v>1775.0995429271195</v>
      </c>
      <c r="G410" s="50">
        <v>1692.841502545964</v>
      </c>
      <c r="H410" s="50">
        <v>1695.9603171833805</v>
      </c>
      <c r="I410" s="50">
        <v>1637.6448453293931</v>
      </c>
      <c r="J410" s="50">
        <v>1646.020031594285</v>
      </c>
      <c r="K410" s="50">
        <v>1561.5934068949723</v>
      </c>
      <c r="L410" s="50">
        <v>1560.3948484842279</v>
      </c>
      <c r="M410" s="50">
        <v>1509.3825265428602</v>
      </c>
      <c r="N410" s="50">
        <v>1635.663550124606</v>
      </c>
      <c r="O410" s="284">
        <v>1504.5586894520536</v>
      </c>
      <c r="P410" s="50">
        <v>1528.6740020987297</v>
      </c>
      <c r="Q410" s="50">
        <v>1550.0152493581472</v>
      </c>
      <c r="R410" s="50">
        <v>1575.0477931367636</v>
      </c>
      <c r="S410" s="50">
        <v>1585.2332896294374</v>
      </c>
      <c r="T410" s="50">
        <v>1581.0276014479141</v>
      </c>
    </row>
    <row r="411" spans="1:20" x14ac:dyDescent="0.25">
      <c r="A411" t="str">
        <f t="shared" si="13"/>
        <v>124 bouw</v>
      </c>
      <c r="B411" s="10">
        <v>124</v>
      </c>
      <c r="C411" s="3" t="s">
        <v>95</v>
      </c>
      <c r="D411" s="192"/>
      <c r="E411" s="50">
        <v>1439.7484703747245</v>
      </c>
      <c r="F411" s="50">
        <v>1373.9599705998075</v>
      </c>
      <c r="G411" s="50">
        <v>1334.3579761079402</v>
      </c>
      <c r="H411" s="50">
        <v>1369.2461491799788</v>
      </c>
      <c r="I411" s="50">
        <v>1335.1014340829136</v>
      </c>
      <c r="J411" s="50">
        <v>1346.6917269499984</v>
      </c>
      <c r="K411" s="50">
        <v>1283.933225075672</v>
      </c>
      <c r="L411" s="50">
        <v>1305.3417389754104</v>
      </c>
      <c r="M411" s="50">
        <v>1256.1412646982574</v>
      </c>
      <c r="N411" s="50">
        <v>1354.4911411082476</v>
      </c>
      <c r="O411" s="284">
        <v>1204.9180796010919</v>
      </c>
      <c r="P411" s="50">
        <v>1178.0090241527466</v>
      </c>
      <c r="Q411" s="50">
        <v>1149.5224431285474</v>
      </c>
      <c r="R411" s="50">
        <v>1126.1266627537975</v>
      </c>
      <c r="S411" s="50">
        <v>1116.2482032112762</v>
      </c>
      <c r="T411" s="50">
        <v>1107.0857682364422</v>
      </c>
    </row>
    <row r="412" spans="1:20" x14ac:dyDescent="0.25">
      <c r="A412" t="str">
        <f t="shared" si="13"/>
        <v>124 bouw</v>
      </c>
      <c r="B412" s="10">
        <v>124</v>
      </c>
      <c r="C412" s="3" t="s">
        <v>96</v>
      </c>
      <c r="D412" s="192"/>
      <c r="E412" s="50">
        <v>1061.1800613929126</v>
      </c>
      <c r="F412" s="50">
        <v>1013.9116361267171</v>
      </c>
      <c r="G412" s="50">
        <v>1064.2131798605983</v>
      </c>
      <c r="H412" s="50">
        <v>1185.1144337678463</v>
      </c>
      <c r="I412" s="50">
        <v>1268.5132331840086</v>
      </c>
      <c r="J412" s="50">
        <v>1388.2729855650978</v>
      </c>
      <c r="K412" s="50">
        <v>1380.8928132175245</v>
      </c>
      <c r="L412" s="50">
        <v>1443.7090797147723</v>
      </c>
      <c r="M412" s="50">
        <v>1445.4817329893488</v>
      </c>
      <c r="N412" s="50">
        <v>1558.7322203738736</v>
      </c>
      <c r="O412" s="284">
        <v>1364.3419629999223</v>
      </c>
      <c r="P412" s="50">
        <v>1307.0832774700195</v>
      </c>
      <c r="Q412" s="50">
        <v>1265.270184157735</v>
      </c>
      <c r="R412" s="50">
        <v>1230.409479168716</v>
      </c>
      <c r="S412" s="50">
        <v>1196.8910072711892</v>
      </c>
      <c r="T412" s="50">
        <v>1171.5046598747244</v>
      </c>
    </row>
    <row r="413" spans="1:20" x14ac:dyDescent="0.25">
      <c r="A413" t="str">
        <f t="shared" si="13"/>
        <v>124 bouw</v>
      </c>
      <c r="B413" s="10">
        <v>124</v>
      </c>
      <c r="C413" s="3" t="s">
        <v>97</v>
      </c>
      <c r="D413" s="192"/>
      <c r="E413" s="50">
        <v>600.21024451713856</v>
      </c>
      <c r="F413" s="50">
        <v>602.49083406228999</v>
      </c>
      <c r="G413" s="50">
        <v>633.42122889983307</v>
      </c>
      <c r="H413" s="50">
        <v>668.70456534812456</v>
      </c>
      <c r="I413" s="50">
        <v>692.11415531400507</v>
      </c>
      <c r="J413" s="50">
        <v>780.68918257904147</v>
      </c>
      <c r="K413" s="50">
        <v>861.0417045288782</v>
      </c>
      <c r="L413" s="50">
        <v>923.77431239597445</v>
      </c>
      <c r="M413" s="50">
        <v>973.8188193171477</v>
      </c>
      <c r="N413" s="50">
        <v>1111.1972151974246</v>
      </c>
      <c r="O413" s="284">
        <v>1157.8801201724282</v>
      </c>
      <c r="P413" s="50">
        <v>1198.5701119648868</v>
      </c>
      <c r="Q413" s="50">
        <v>1220.7440871746514</v>
      </c>
      <c r="R413" s="50">
        <v>1218.3240286777743</v>
      </c>
      <c r="S413" s="50">
        <v>1166.0006230562246</v>
      </c>
      <c r="T413" s="50">
        <v>1114.1483172747121</v>
      </c>
    </row>
    <row r="414" spans="1:20" x14ac:dyDescent="0.25">
      <c r="A414" t="str">
        <f t="shared" si="13"/>
        <v>124 bouw</v>
      </c>
      <c r="B414" s="10">
        <v>124</v>
      </c>
      <c r="C414" s="3" t="s">
        <v>98</v>
      </c>
      <c r="D414" s="192"/>
      <c r="E414" s="50">
        <v>89.819470229219959</v>
      </c>
      <c r="F414" s="50">
        <v>95.528404497780613</v>
      </c>
      <c r="G414" s="50">
        <v>104.26551169328665</v>
      </c>
      <c r="H414" s="50">
        <v>118.04416890973842</v>
      </c>
      <c r="I414" s="50">
        <v>116.4696883248661</v>
      </c>
      <c r="J414" s="50">
        <v>136.70266864173345</v>
      </c>
      <c r="K414" s="50">
        <v>156.90909264434131</v>
      </c>
      <c r="L414" s="50">
        <v>176.77516006933277</v>
      </c>
      <c r="M414" s="50">
        <v>186.47484605379654</v>
      </c>
      <c r="N414" s="50">
        <v>217.8896468992464</v>
      </c>
      <c r="O414" s="284">
        <v>227.44786351038886</v>
      </c>
      <c r="P414" s="50">
        <v>333.31662083261119</v>
      </c>
      <c r="Q414" s="50">
        <v>346.10595000145207</v>
      </c>
      <c r="R414" s="50">
        <v>374.47147960706104</v>
      </c>
      <c r="S414" s="50">
        <v>437.72214947431303</v>
      </c>
      <c r="T414" s="50">
        <v>471.40591843163401</v>
      </c>
    </row>
    <row r="415" spans="1:20" x14ac:dyDescent="0.25">
      <c r="A415" t="str">
        <f t="shared" si="13"/>
        <v>124 bouw</v>
      </c>
      <c r="B415" s="10">
        <v>124</v>
      </c>
      <c r="C415" s="3" t="s">
        <v>26</v>
      </c>
      <c r="D415" s="194"/>
      <c r="E415" s="50">
        <v>1751.2097761392711</v>
      </c>
      <c r="F415" s="50">
        <v>1711.9308746867878</v>
      </c>
      <c r="G415" s="50">
        <v>1801.8999204537181</v>
      </c>
      <c r="H415" s="50">
        <v>1971.8631680257092</v>
      </c>
      <c r="I415" s="50">
        <v>2077.0970768228799</v>
      </c>
      <c r="J415" s="50">
        <v>2305.6648367858729</v>
      </c>
      <c r="K415" s="50">
        <v>2398.8436103907443</v>
      </c>
      <c r="L415" s="50">
        <v>2544.2585521800793</v>
      </c>
      <c r="M415" s="50">
        <v>2605.7753983602934</v>
      </c>
      <c r="N415" s="50">
        <v>2887.8190824705448</v>
      </c>
      <c r="O415" s="284">
        <v>2749.6699466827395</v>
      </c>
      <c r="P415" s="50">
        <v>2838.9700102675174</v>
      </c>
      <c r="Q415" s="50">
        <v>2832.1202213338388</v>
      </c>
      <c r="R415" s="50">
        <v>2823.2049874535514</v>
      </c>
      <c r="S415" s="50">
        <v>2800.6137798017267</v>
      </c>
      <c r="T415" s="50">
        <v>2757.0588955810704</v>
      </c>
    </row>
    <row r="416" spans="1:20" x14ac:dyDescent="0.25">
      <c r="A416" t="str">
        <f t="shared" si="13"/>
        <v>124 bouw</v>
      </c>
      <c r="B416" s="10">
        <v>124</v>
      </c>
      <c r="C416" s="3" t="s">
        <v>19</v>
      </c>
      <c r="D416" s="194"/>
      <c r="E416" s="50">
        <v>20363.21545345557</v>
      </c>
      <c r="F416" s="50">
        <v>19354.90564336866</v>
      </c>
      <c r="G416" s="50">
        <v>18720.030367845051</v>
      </c>
      <c r="H416" s="50">
        <v>18753.746096245799</v>
      </c>
      <c r="I416" s="50">
        <v>18457.752005152834</v>
      </c>
      <c r="J416" s="50">
        <v>18554.738043960613</v>
      </c>
      <c r="K416" s="50">
        <v>18061.878050672953</v>
      </c>
      <c r="L416" s="50">
        <v>18496.892709264794</v>
      </c>
      <c r="M416" s="50">
        <v>18042.519678811361</v>
      </c>
      <c r="N416" s="50">
        <v>18975.645845064486</v>
      </c>
      <c r="O416" s="284">
        <v>17136.239539162802</v>
      </c>
      <c r="P416" s="50">
        <v>17013.664619463842</v>
      </c>
      <c r="Q416" s="50">
        <v>16880.220482120381</v>
      </c>
      <c r="R416" s="50">
        <v>16734.39548552929</v>
      </c>
      <c r="S416" s="50">
        <v>16590.237201015098</v>
      </c>
      <c r="T416" s="50">
        <v>16444.875800666876</v>
      </c>
    </row>
    <row r="417" spans="1:21" x14ac:dyDescent="0.25">
      <c r="A417" t="str">
        <f t="shared" si="13"/>
        <v>124 bouw</v>
      </c>
      <c r="B417" s="10">
        <v>124</v>
      </c>
      <c r="C417" s="3" t="s">
        <v>20</v>
      </c>
      <c r="D417" s="194"/>
      <c r="E417" s="193">
        <v>8.5998686216429365E-2</v>
      </c>
      <c r="F417" s="193">
        <v>8.8449455979307562E-2</v>
      </c>
      <c r="G417" s="193">
        <v>9.6255181484576999E-2</v>
      </c>
      <c r="H417" s="193">
        <v>0.1051450285135536</v>
      </c>
      <c r="I417" s="193">
        <v>0.11253250538001695</v>
      </c>
      <c r="J417" s="193">
        <v>0.12426286112599387</v>
      </c>
      <c r="K417" s="193">
        <v>0.13281252390591619</v>
      </c>
      <c r="L417" s="193">
        <v>0.13755059253307456</v>
      </c>
      <c r="M417" s="193">
        <v>0.14442414057169878</v>
      </c>
      <c r="N417" s="193">
        <v>0.15218554910064674</v>
      </c>
      <c r="O417" s="285">
        <v>0.1604593551810887</v>
      </c>
      <c r="P417" s="193">
        <v>0.16686411033515383</v>
      </c>
      <c r="Q417" s="193">
        <v>0.16777744250044813</v>
      </c>
      <c r="R417" s="193">
        <v>0.16870672083104868</v>
      </c>
      <c r="S417" s="193">
        <v>0.16881095465171331</v>
      </c>
      <c r="T417" s="193">
        <v>0.16765458912552356</v>
      </c>
    </row>
    <row r="418" spans="1:21" x14ac:dyDescent="0.25">
      <c r="A418" t="str">
        <f t="shared" si="13"/>
        <v>124 bouw</v>
      </c>
      <c r="B418" s="10">
        <v>124</v>
      </c>
      <c r="C418" s="3" t="s">
        <v>29</v>
      </c>
      <c r="D418" s="194"/>
      <c r="E418" s="50">
        <v>18544.21545345557</v>
      </c>
      <c r="F418" s="50">
        <v>18566.90564336866</v>
      </c>
      <c r="G418" s="50">
        <v>18601.030367845051</v>
      </c>
      <c r="H418" s="50">
        <v>18191.746096245799</v>
      </c>
      <c r="I418" s="50">
        <v>18075.752005152834</v>
      </c>
      <c r="J418" s="50">
        <v>17633.738043960613</v>
      </c>
      <c r="K418" s="50">
        <v>17714.878050672953</v>
      </c>
      <c r="L418" s="50">
        <v>17283.892709264794</v>
      </c>
      <c r="M418" s="50">
        <v>17216.519678811361</v>
      </c>
      <c r="N418" s="50">
        <v>15996.276671583881</v>
      </c>
      <c r="O418" s="284">
        <v>16199.228439894236</v>
      </c>
      <c r="P418" s="50">
        <v>16086.869162243671</v>
      </c>
      <c r="Q418" s="50">
        <v>15963.529292235446</v>
      </c>
      <c r="R418" s="50">
        <v>15827.698402514776</v>
      </c>
      <c r="S418" s="50">
        <v>15693.425265416296</v>
      </c>
      <c r="T418" s="50">
        <v>15557.84124094556</v>
      </c>
    </row>
    <row r="419" spans="1:21" x14ac:dyDescent="0.25">
      <c r="A419" t="str">
        <f t="shared" si="13"/>
        <v>125 houtnijverheid</v>
      </c>
      <c r="B419" s="10">
        <v>125</v>
      </c>
      <c r="C419" s="3" t="s">
        <v>25</v>
      </c>
      <c r="D419" s="50">
        <v>2028</v>
      </c>
      <c r="E419" s="50">
        <v>1999</v>
      </c>
      <c r="F419" s="50">
        <v>2019</v>
      </c>
      <c r="G419" s="50">
        <v>1992</v>
      </c>
      <c r="H419" s="50">
        <v>1980</v>
      </c>
      <c r="I419" s="50">
        <v>1969</v>
      </c>
      <c r="J419" s="50">
        <v>1880</v>
      </c>
      <c r="K419" s="50">
        <v>1940</v>
      </c>
      <c r="L419" s="50">
        <v>1927</v>
      </c>
      <c r="M419" s="50">
        <v>1844</v>
      </c>
      <c r="N419" s="50">
        <v>1774.0131199618329</v>
      </c>
      <c r="O419" s="284">
        <v>1750.5202347596398</v>
      </c>
      <c r="P419" s="50">
        <v>1727.3384609291227</v>
      </c>
      <c r="Q419" s="50">
        <v>1704.4636784873701</v>
      </c>
      <c r="R419" s="50">
        <v>1681.8918220115436</v>
      </c>
      <c r="S419" s="50">
        <v>1659.6188799163494</v>
      </c>
      <c r="T419" s="50">
        <v>1637.6408937410799</v>
      </c>
    </row>
    <row r="420" spans="1:21" x14ac:dyDescent="0.25">
      <c r="A420" t="str">
        <f t="shared" si="13"/>
        <v>125 houtnijverheid</v>
      </c>
      <c r="B420" s="10">
        <v>125</v>
      </c>
      <c r="C420" s="3" t="s">
        <v>83</v>
      </c>
      <c r="D420" s="192"/>
      <c r="E420" s="50">
        <v>-29</v>
      </c>
      <c r="F420" s="50">
        <v>20</v>
      </c>
      <c r="G420" s="50">
        <v>-27</v>
      </c>
      <c r="H420" s="50">
        <v>-12</v>
      </c>
      <c r="I420" s="50">
        <v>-11</v>
      </c>
      <c r="J420" s="50">
        <v>-89</v>
      </c>
      <c r="K420" s="50">
        <v>60</v>
      </c>
      <c r="L420" s="50">
        <v>-13</v>
      </c>
      <c r="M420" s="50">
        <v>-83</v>
      </c>
      <c r="N420" s="50">
        <v>-69.986880038167101</v>
      </c>
      <c r="O420" s="284">
        <v>-23.492885202193065</v>
      </c>
      <c r="P420" s="50">
        <v>-23.181773830517159</v>
      </c>
      <c r="Q420" s="50">
        <v>-22.874782441752586</v>
      </c>
      <c r="R420" s="50">
        <v>-22.571856475826507</v>
      </c>
      <c r="S420" s="50">
        <v>-22.272942095194139</v>
      </c>
      <c r="T420" s="50">
        <v>-21.977986175269507</v>
      </c>
    </row>
    <row r="421" spans="1:21" x14ac:dyDescent="0.25">
      <c r="A421" t="str">
        <f t="shared" si="13"/>
        <v>125 houtnijverheid</v>
      </c>
      <c r="B421" s="10">
        <v>125</v>
      </c>
      <c r="C421" s="3" t="s">
        <v>84</v>
      </c>
      <c r="D421" s="192"/>
      <c r="E421" s="193">
        <v>0.98570019723865876</v>
      </c>
      <c r="F421" s="193">
        <v>1.0100050025012506</v>
      </c>
      <c r="G421" s="193">
        <v>0.98662704309063898</v>
      </c>
      <c r="H421" s="193">
        <v>0.99397590361445787</v>
      </c>
      <c r="I421" s="193">
        <v>0.99444444444444446</v>
      </c>
      <c r="J421" s="193">
        <v>0.95479939055358054</v>
      </c>
      <c r="K421" s="193">
        <v>1.0319148936170213</v>
      </c>
      <c r="L421" s="193">
        <v>0.99329896907216497</v>
      </c>
      <c r="M421" s="193">
        <v>0.95692786715101197</v>
      </c>
      <c r="N421" s="193">
        <v>0.96204616049990943</v>
      </c>
      <c r="O421" s="285">
        <v>0.98675720887413809</v>
      </c>
      <c r="P421" s="193">
        <v>0.98675720887413776</v>
      </c>
      <c r="Q421" s="193">
        <v>0.98675720887413787</v>
      </c>
      <c r="R421" s="193">
        <v>0.98675720887413809</v>
      </c>
      <c r="S421" s="193">
        <v>0.98675720887413809</v>
      </c>
      <c r="T421" s="193">
        <v>0.98675720887413787</v>
      </c>
    </row>
    <row r="422" spans="1:21" x14ac:dyDescent="0.25">
      <c r="A422" t="str">
        <f t="shared" si="13"/>
        <v>125 houtnijverheid</v>
      </c>
      <c r="B422" s="10">
        <v>125</v>
      </c>
      <c r="C422" s="3" t="s">
        <v>8</v>
      </c>
      <c r="D422" s="50">
        <v>16</v>
      </c>
      <c r="E422" s="50">
        <v>16</v>
      </c>
      <c r="F422" s="50">
        <v>17</v>
      </c>
      <c r="G422" s="50">
        <v>21</v>
      </c>
      <c r="H422" s="50">
        <v>24</v>
      </c>
      <c r="I422" s="50">
        <v>27</v>
      </c>
      <c r="J422" s="50">
        <v>16</v>
      </c>
      <c r="K422" s="50">
        <v>27</v>
      </c>
      <c r="L422" s="50">
        <v>32</v>
      </c>
      <c r="M422" s="50">
        <v>8</v>
      </c>
      <c r="N422" s="50">
        <v>15.660050023685089</v>
      </c>
      <c r="O422" s="284">
        <v>15.608181121762261</v>
      </c>
      <c r="P422" s="50">
        <v>15.66145931525049</v>
      </c>
      <c r="Q422" s="50">
        <v>15.750842051333864</v>
      </c>
      <c r="R422" s="50">
        <v>16.018006515153701</v>
      </c>
      <c r="S422" s="50">
        <v>16.123846661785841</v>
      </c>
      <c r="T422" s="50">
        <v>15.983515655582428</v>
      </c>
    </row>
    <row r="423" spans="1:21" x14ac:dyDescent="0.25">
      <c r="A423" t="str">
        <f t="shared" si="13"/>
        <v>125 houtnijverheid</v>
      </c>
      <c r="B423" s="10">
        <v>125</v>
      </c>
      <c r="C423" s="3" t="s">
        <v>9</v>
      </c>
      <c r="D423" s="50">
        <v>161</v>
      </c>
      <c r="E423" s="50">
        <v>172</v>
      </c>
      <c r="F423" s="50">
        <v>178</v>
      </c>
      <c r="G423" s="50">
        <v>170</v>
      </c>
      <c r="H423" s="50">
        <v>178</v>
      </c>
      <c r="I423" s="50">
        <v>177</v>
      </c>
      <c r="J423" s="50">
        <v>174</v>
      </c>
      <c r="K423" s="50">
        <v>178</v>
      </c>
      <c r="L423" s="50">
        <v>183</v>
      </c>
      <c r="M423" s="50">
        <v>159</v>
      </c>
      <c r="N423" s="50">
        <v>132.80336539693727</v>
      </c>
      <c r="O423" s="284">
        <v>132.36349676788581</v>
      </c>
      <c r="P423" s="50">
        <v>132.81531674207523</v>
      </c>
      <c r="Q423" s="50">
        <v>133.57331739611561</v>
      </c>
      <c r="R423" s="50">
        <v>135.83897681968583</v>
      </c>
      <c r="S423" s="50">
        <v>136.73654276906618</v>
      </c>
      <c r="T423" s="50">
        <v>135.54648080469411</v>
      </c>
    </row>
    <row r="424" spans="1:21" x14ac:dyDescent="0.25">
      <c r="A424" t="str">
        <f t="shared" si="13"/>
        <v>125 houtnijverheid</v>
      </c>
      <c r="B424" s="10">
        <v>125</v>
      </c>
      <c r="C424" s="3" t="s">
        <v>10</v>
      </c>
      <c r="D424" s="50">
        <v>222</v>
      </c>
      <c r="E424" s="50">
        <v>195</v>
      </c>
      <c r="F424" s="50">
        <v>195</v>
      </c>
      <c r="G424" s="50">
        <v>208</v>
      </c>
      <c r="H424" s="50">
        <v>216</v>
      </c>
      <c r="I424" s="50">
        <v>218</v>
      </c>
      <c r="J424" s="50">
        <v>217</v>
      </c>
      <c r="K424" s="50">
        <v>234</v>
      </c>
      <c r="L424" s="50">
        <v>220</v>
      </c>
      <c r="M424" s="50">
        <v>192</v>
      </c>
      <c r="N424" s="50">
        <v>162.51140147128103</v>
      </c>
      <c r="O424" s="284">
        <v>161.97313448417009</v>
      </c>
      <c r="P424" s="50">
        <v>162.52602632541806</v>
      </c>
      <c r="Q424" s="50">
        <v>163.4535912876166</v>
      </c>
      <c r="R424" s="50">
        <v>166.22607741460973</v>
      </c>
      <c r="S424" s="50">
        <v>167.32442834804223</v>
      </c>
      <c r="T424" s="50">
        <v>165.86815021013726</v>
      </c>
    </row>
    <row r="425" spans="1:21" x14ac:dyDescent="0.25">
      <c r="A425" t="str">
        <f t="shared" si="13"/>
        <v>125 houtnijverheid</v>
      </c>
      <c r="B425" s="10">
        <v>125</v>
      </c>
      <c r="C425" s="3" t="s">
        <v>11</v>
      </c>
      <c r="D425" s="50">
        <v>240</v>
      </c>
      <c r="E425" s="50">
        <v>249</v>
      </c>
      <c r="F425" s="50">
        <v>253</v>
      </c>
      <c r="G425" s="50">
        <v>225</v>
      </c>
      <c r="H425" s="50">
        <v>212</v>
      </c>
      <c r="I425" s="50">
        <v>222</v>
      </c>
      <c r="J425" s="50">
        <v>190</v>
      </c>
      <c r="K425" s="50">
        <v>198</v>
      </c>
      <c r="L425" s="50">
        <v>216</v>
      </c>
      <c r="M425" s="50">
        <v>216</v>
      </c>
      <c r="N425" s="50">
        <v>209.59636921585715</v>
      </c>
      <c r="O425" s="284">
        <v>202.57802713642246</v>
      </c>
      <c r="P425" s="50">
        <v>202.73301675682183</v>
      </c>
      <c r="Q425" s="50">
        <v>188.07841933362818</v>
      </c>
      <c r="R425" s="50">
        <v>177.15116990939615</v>
      </c>
      <c r="S425" s="50">
        <v>169.29602656262034</v>
      </c>
      <c r="T425" s="50">
        <v>170.30654589612197</v>
      </c>
    </row>
    <row r="426" spans="1:21" x14ac:dyDescent="0.25">
      <c r="A426" t="str">
        <f t="shared" si="13"/>
        <v>125 houtnijverheid</v>
      </c>
      <c r="B426" s="10">
        <v>125</v>
      </c>
      <c r="C426" s="3" t="s">
        <v>12</v>
      </c>
      <c r="D426" s="50">
        <v>209</v>
      </c>
      <c r="E426" s="50">
        <v>204</v>
      </c>
      <c r="F426" s="50">
        <v>213</v>
      </c>
      <c r="G426" s="50">
        <v>243</v>
      </c>
      <c r="H426" s="50">
        <v>247</v>
      </c>
      <c r="I426" s="50">
        <v>235</v>
      </c>
      <c r="J426" s="50">
        <v>222</v>
      </c>
      <c r="K426" s="50">
        <v>222</v>
      </c>
      <c r="L426" s="50">
        <v>200</v>
      </c>
      <c r="M426" s="50">
        <v>199</v>
      </c>
      <c r="N426" s="50">
        <v>196.74376166960178</v>
      </c>
      <c r="O426" s="284">
        <v>197.44546265732743</v>
      </c>
      <c r="P426" s="50">
        <v>193.27410840239554</v>
      </c>
      <c r="Q426" s="50">
        <v>198.72610113187295</v>
      </c>
      <c r="R426" s="50">
        <v>204.02962085865801</v>
      </c>
      <c r="S426" s="50">
        <v>197.98086918732702</v>
      </c>
      <c r="T426" s="50">
        <v>191.35147255064447</v>
      </c>
    </row>
    <row r="427" spans="1:21" x14ac:dyDescent="0.25">
      <c r="A427" t="str">
        <f t="shared" si="13"/>
        <v>125 houtnijverheid</v>
      </c>
      <c r="B427" s="10">
        <v>125</v>
      </c>
      <c r="C427" s="3" t="s">
        <v>13</v>
      </c>
      <c r="D427" s="50">
        <v>273</v>
      </c>
      <c r="E427" s="50">
        <v>247</v>
      </c>
      <c r="F427" s="50">
        <v>231</v>
      </c>
      <c r="G427" s="50">
        <v>215</v>
      </c>
      <c r="H427" s="50">
        <v>191</v>
      </c>
      <c r="I427" s="50">
        <v>176</v>
      </c>
      <c r="J427" s="50">
        <v>183</v>
      </c>
      <c r="K427" s="50">
        <v>181</v>
      </c>
      <c r="L427" s="50">
        <v>208</v>
      </c>
      <c r="M427" s="50">
        <v>206</v>
      </c>
      <c r="N427" s="50">
        <v>210.58503133479988</v>
      </c>
      <c r="O427" s="284">
        <v>194.51310430103047</v>
      </c>
      <c r="P427" s="50">
        <v>202.93781382251535</v>
      </c>
      <c r="Q427" s="50">
        <v>192.99361744537663</v>
      </c>
      <c r="R427" s="50">
        <v>187.97173403181921</v>
      </c>
      <c r="S427" s="50">
        <v>185.8405328692362</v>
      </c>
      <c r="T427" s="50">
        <v>186.5033466955409</v>
      </c>
    </row>
    <row r="428" spans="1:21" x14ac:dyDescent="0.25">
      <c r="A428" t="str">
        <f t="shared" si="13"/>
        <v>125 houtnijverheid</v>
      </c>
      <c r="B428" s="10">
        <v>125</v>
      </c>
      <c r="C428" s="41" t="s">
        <v>14</v>
      </c>
      <c r="D428" s="50">
        <v>327</v>
      </c>
      <c r="E428" s="50">
        <v>329</v>
      </c>
      <c r="F428" s="50">
        <v>326</v>
      </c>
      <c r="G428" s="50">
        <v>282</v>
      </c>
      <c r="H428" s="50">
        <v>260</v>
      </c>
      <c r="I428" s="50">
        <v>263</v>
      </c>
      <c r="J428" s="50">
        <v>223</v>
      </c>
      <c r="K428" s="50">
        <v>210</v>
      </c>
      <c r="L428" s="50">
        <v>195</v>
      </c>
      <c r="M428" s="50">
        <v>195</v>
      </c>
      <c r="N428" s="50">
        <v>190.81178895594542</v>
      </c>
      <c r="O428" s="284">
        <v>196.46800987189511</v>
      </c>
      <c r="P428" s="50">
        <v>179.74492081422787</v>
      </c>
      <c r="Q428" s="50">
        <v>192.99361744537663</v>
      </c>
      <c r="R428" s="50">
        <v>194.58380507816457</v>
      </c>
      <c r="S428" s="50">
        <v>198.91474121179556</v>
      </c>
      <c r="T428" s="50">
        <v>183.73349501194375</v>
      </c>
      <c r="U428" s="8"/>
    </row>
    <row r="429" spans="1:21" x14ac:dyDescent="0.25">
      <c r="A429" t="str">
        <f t="shared" si="13"/>
        <v>125 houtnijverheid</v>
      </c>
      <c r="B429" s="10">
        <v>125</v>
      </c>
      <c r="C429" s="41" t="s">
        <v>15</v>
      </c>
      <c r="D429" s="50">
        <v>281</v>
      </c>
      <c r="E429" s="50">
        <v>283</v>
      </c>
      <c r="F429" s="50">
        <v>279</v>
      </c>
      <c r="G429" s="50">
        <v>293</v>
      </c>
      <c r="H429" s="50">
        <v>313</v>
      </c>
      <c r="I429" s="50">
        <v>295</v>
      </c>
      <c r="J429" s="50">
        <v>275</v>
      </c>
      <c r="K429" s="50">
        <v>293</v>
      </c>
      <c r="L429" s="50">
        <v>276</v>
      </c>
      <c r="M429" s="50">
        <v>246</v>
      </c>
      <c r="N429" s="50">
        <v>234.09019152781116</v>
      </c>
      <c r="O429" s="284">
        <v>226.5902247421453</v>
      </c>
      <c r="P429" s="50">
        <v>207.07704940010731</v>
      </c>
      <c r="Q429" s="50">
        <v>188.2470535269118</v>
      </c>
      <c r="R429" s="50">
        <v>181.26249591870408</v>
      </c>
      <c r="S429" s="50">
        <v>177.44445334995541</v>
      </c>
      <c r="T429" s="50">
        <v>182.88396589439824</v>
      </c>
    </row>
    <row r="430" spans="1:21" x14ac:dyDescent="0.25">
      <c r="A430" t="str">
        <f t="shared" si="13"/>
        <v>125 houtnijverheid</v>
      </c>
      <c r="B430" s="10">
        <v>125</v>
      </c>
      <c r="C430" s="41" t="s">
        <v>16</v>
      </c>
      <c r="D430" s="50">
        <v>218</v>
      </c>
      <c r="E430" s="50">
        <v>223</v>
      </c>
      <c r="F430" s="50">
        <v>232</v>
      </c>
      <c r="G430" s="50">
        <v>223</v>
      </c>
      <c r="H430" s="50">
        <v>229</v>
      </c>
      <c r="I430" s="50">
        <v>238</v>
      </c>
      <c r="J430" s="50">
        <v>236</v>
      </c>
      <c r="K430" s="50">
        <v>243</v>
      </c>
      <c r="L430" s="50">
        <v>262</v>
      </c>
      <c r="M430" s="50">
        <v>278</v>
      </c>
      <c r="N430" s="50">
        <v>270.81694110176699</v>
      </c>
      <c r="O430" s="284">
        <v>258.24881759371038</v>
      </c>
      <c r="P430" s="50">
        <v>256.06915809838847</v>
      </c>
      <c r="Q430" s="50">
        <v>243.58590914101123</v>
      </c>
      <c r="R430" s="50">
        <v>213.54461091642429</v>
      </c>
      <c r="S430" s="50">
        <v>203.08979355806122</v>
      </c>
      <c r="T430" s="50">
        <v>196.32703699862859</v>
      </c>
    </row>
    <row r="431" spans="1:21" x14ac:dyDescent="0.25">
      <c r="A431" t="str">
        <f t="shared" si="13"/>
        <v>125 houtnijverheid</v>
      </c>
      <c r="B431" s="10">
        <v>125</v>
      </c>
      <c r="C431" s="41" t="s">
        <v>17</v>
      </c>
      <c r="D431" s="50">
        <v>68</v>
      </c>
      <c r="E431" s="50">
        <v>65</v>
      </c>
      <c r="F431" s="50">
        <v>82</v>
      </c>
      <c r="G431" s="50">
        <v>93</v>
      </c>
      <c r="H431" s="50">
        <v>87</v>
      </c>
      <c r="I431" s="50">
        <v>94</v>
      </c>
      <c r="J431" s="50">
        <v>105</v>
      </c>
      <c r="K431" s="50">
        <v>109</v>
      </c>
      <c r="L431" s="50">
        <v>91</v>
      </c>
      <c r="M431" s="50">
        <v>104</v>
      </c>
      <c r="N431" s="50">
        <v>105.57702534695261</v>
      </c>
      <c r="O431" s="284">
        <v>110.85648054238401</v>
      </c>
      <c r="P431" s="50">
        <v>117.86869146448515</v>
      </c>
      <c r="Q431" s="50">
        <v>121.50002549151409</v>
      </c>
      <c r="R431" s="50">
        <v>127.79699792020146</v>
      </c>
      <c r="S431" s="50">
        <v>120.71613736111006</v>
      </c>
      <c r="T431" s="50">
        <v>112.77424987859978</v>
      </c>
    </row>
    <row r="432" spans="1:21" x14ac:dyDescent="0.25">
      <c r="A432" t="str">
        <f t="shared" si="13"/>
        <v>125 houtnijverheid</v>
      </c>
      <c r="B432" s="10">
        <v>125</v>
      </c>
      <c r="C432" s="41" t="s">
        <v>85</v>
      </c>
      <c r="D432" s="50">
        <v>13</v>
      </c>
      <c r="E432" s="50">
        <v>16</v>
      </c>
      <c r="F432" s="50">
        <v>13</v>
      </c>
      <c r="G432" s="50">
        <v>19</v>
      </c>
      <c r="H432" s="50">
        <v>23</v>
      </c>
      <c r="I432" s="50">
        <v>24</v>
      </c>
      <c r="J432" s="50">
        <v>39</v>
      </c>
      <c r="K432" s="50">
        <v>45</v>
      </c>
      <c r="L432" s="50">
        <v>44</v>
      </c>
      <c r="M432" s="50">
        <v>41</v>
      </c>
      <c r="N432" s="50">
        <v>44.817193917193919</v>
      </c>
      <c r="O432" s="284">
        <v>53.875295540907111</v>
      </c>
      <c r="P432" s="50">
        <v>56.630899787437698</v>
      </c>
      <c r="Q432" s="50">
        <v>65.561184236612718</v>
      </c>
      <c r="R432" s="50">
        <v>77.468326628726757</v>
      </c>
      <c r="S432" s="50">
        <v>86.151508037349771</v>
      </c>
      <c r="T432" s="50">
        <v>96.362634144788458</v>
      </c>
    </row>
    <row r="433" spans="1:20" x14ac:dyDescent="0.25">
      <c r="A433" t="str">
        <f t="shared" si="13"/>
        <v>125 houtnijverheid</v>
      </c>
      <c r="B433" s="10">
        <v>125</v>
      </c>
      <c r="C433" s="41" t="s">
        <v>6</v>
      </c>
      <c r="D433" s="50">
        <v>299</v>
      </c>
      <c r="E433" s="50">
        <v>304</v>
      </c>
      <c r="F433" s="50">
        <v>327</v>
      </c>
      <c r="G433" s="50">
        <v>335</v>
      </c>
      <c r="H433" s="50">
        <v>339</v>
      </c>
      <c r="I433" s="50">
        <v>356</v>
      </c>
      <c r="J433" s="50">
        <v>380</v>
      </c>
      <c r="K433" s="50">
        <v>397</v>
      </c>
      <c r="L433" s="50">
        <v>397</v>
      </c>
      <c r="M433" s="50">
        <v>423</v>
      </c>
      <c r="N433" s="50">
        <v>421.21116036591354</v>
      </c>
      <c r="O433" s="284">
        <v>422.98059367700154</v>
      </c>
      <c r="P433" s="50">
        <v>430.56874935031135</v>
      </c>
      <c r="Q433" s="50">
        <v>430.64711886913801</v>
      </c>
      <c r="R433" s="50">
        <v>418.80993546535251</v>
      </c>
      <c r="S433" s="50">
        <v>409.95743895652106</v>
      </c>
      <c r="T433" s="50">
        <v>405.46392102201679</v>
      </c>
    </row>
    <row r="434" spans="1:20" x14ac:dyDescent="0.25">
      <c r="A434" t="str">
        <f t="shared" si="13"/>
        <v>125 houtnijverheid</v>
      </c>
      <c r="B434" s="10">
        <v>125</v>
      </c>
      <c r="C434" s="41" t="s">
        <v>86</v>
      </c>
      <c r="D434" s="193">
        <v>0.98742693022047423</v>
      </c>
      <c r="E434" s="192"/>
      <c r="F434" s="192"/>
      <c r="G434" s="192"/>
      <c r="H434" s="192"/>
      <c r="I434" s="192"/>
      <c r="J434" s="192"/>
      <c r="K434" s="192"/>
      <c r="L434" s="192"/>
      <c r="M434" s="192"/>
      <c r="N434" s="192"/>
      <c r="O434" s="286"/>
      <c r="P434" s="192"/>
      <c r="Q434" s="192"/>
      <c r="R434" s="192"/>
      <c r="S434" s="192"/>
      <c r="T434" s="192"/>
    </row>
    <row r="435" spans="1:20" x14ac:dyDescent="0.25">
      <c r="A435" t="str">
        <f t="shared" si="13"/>
        <v>125 houtnijverheid</v>
      </c>
      <c r="B435" s="10">
        <v>125</v>
      </c>
      <c r="C435" s="41" t="s">
        <v>87</v>
      </c>
      <c r="D435" s="192"/>
      <c r="E435" s="193">
        <v>8.6336649090773543E-4</v>
      </c>
      <c r="F435" s="193">
        <v>-1.1289036140388176E-2</v>
      </c>
      <c r="G435" s="193">
        <v>3.9994356491762639E-4</v>
      </c>
      <c r="H435" s="193">
        <v>-3.2744866969918185E-3</v>
      </c>
      <c r="I435" s="193">
        <v>-3.5087571119851169E-3</v>
      </c>
      <c r="J435" s="193">
        <v>1.6313769833446845E-2</v>
      </c>
      <c r="K435" s="193">
        <v>-2.2243981698273518E-2</v>
      </c>
      <c r="L435" s="193">
        <v>-2.9360194258453709E-3</v>
      </c>
      <c r="M435" s="193">
        <v>1.5249531534731131E-2</v>
      </c>
      <c r="N435" s="193">
        <v>1.26903848602824E-2</v>
      </c>
      <c r="O435" s="285">
        <v>3.3486067316806922E-4</v>
      </c>
      <c r="P435" s="193">
        <v>3.3486067316823576E-4</v>
      </c>
      <c r="Q435" s="193">
        <v>3.3486067316818025E-4</v>
      </c>
      <c r="R435" s="193">
        <v>3.3486067316806922E-4</v>
      </c>
      <c r="S435" s="193">
        <v>3.3486067316806922E-4</v>
      </c>
      <c r="T435" s="193">
        <v>3.3486067316818025E-4</v>
      </c>
    </row>
    <row r="436" spans="1:20" x14ac:dyDescent="0.25">
      <c r="A436" t="str">
        <f t="shared" si="13"/>
        <v>125 houtnijverheid</v>
      </c>
      <c r="B436" s="10">
        <v>125</v>
      </c>
      <c r="C436" s="41" t="s">
        <v>88</v>
      </c>
      <c r="D436" s="194"/>
      <c r="E436" s="50">
        <v>7.0417421260684998</v>
      </c>
      <c r="F436" s="50">
        <v>6.8473036839677652</v>
      </c>
      <c r="G436" s="50">
        <v>7.4739728192059491</v>
      </c>
      <c r="H436" s="50">
        <v>9.1553916235190158</v>
      </c>
      <c r="I436" s="50">
        <v>10.457682222633322</v>
      </c>
      <c r="J436" s="50">
        <v>12.300100727989149</v>
      </c>
      <c r="K436" s="50">
        <v>6.6720245550415997</v>
      </c>
      <c r="L436" s="50">
        <v>11.78035641798826</v>
      </c>
      <c r="M436" s="50">
        <v>14.543841533539348</v>
      </c>
      <c r="N436" s="50">
        <v>3.6154872099892472</v>
      </c>
      <c r="O436" s="284">
        <v>6.8838506942140949</v>
      </c>
      <c r="P436" s="50">
        <v>6.8610501427490922</v>
      </c>
      <c r="Q436" s="50">
        <v>6.8844701911318049</v>
      </c>
      <c r="R436" s="50">
        <v>6.9237610879621245</v>
      </c>
      <c r="S436" s="50">
        <v>7.0412013437054934</v>
      </c>
      <c r="T436" s="50">
        <v>7.0877265952702997</v>
      </c>
    </row>
    <row r="437" spans="1:20" x14ac:dyDescent="0.25">
      <c r="A437" t="str">
        <f t="shared" si="13"/>
        <v>125 houtnijverheid</v>
      </c>
      <c r="B437" s="10">
        <v>125</v>
      </c>
      <c r="C437" s="41" t="s">
        <v>89</v>
      </c>
      <c r="D437" s="194"/>
      <c r="E437" s="50">
        <v>39.412789976748336</v>
      </c>
      <c r="F437" s="50">
        <v>40.015376039347004</v>
      </c>
      <c r="G437" s="50">
        <v>43.491899637566327</v>
      </c>
      <c r="H437" s="50">
        <v>40.912554374499415</v>
      </c>
      <c r="I437" s="50">
        <v>42.79615091707764</v>
      </c>
      <c r="J437" s="50">
        <v>46.064310372278221</v>
      </c>
      <c r="K437" s="50">
        <v>38.574510582499919</v>
      </c>
      <c r="L437" s="50">
        <v>42.898098225210518</v>
      </c>
      <c r="M437" s="50">
        <v>47.431056810131146</v>
      </c>
      <c r="N437" s="50">
        <v>40.803686021991346</v>
      </c>
      <c r="O437" s="284">
        <v>32.440068230106817</v>
      </c>
      <c r="P437" s="50">
        <v>32.332620890229101</v>
      </c>
      <c r="Q437" s="50">
        <v>32.442987602297123</v>
      </c>
      <c r="R437" s="50">
        <v>32.628145507460431</v>
      </c>
      <c r="S437" s="50">
        <v>33.18158137911265</v>
      </c>
      <c r="T437" s="50">
        <v>33.400831098815857</v>
      </c>
    </row>
    <row r="438" spans="1:20" x14ac:dyDescent="0.25">
      <c r="A438" t="str">
        <f t="shared" si="13"/>
        <v>125 houtnijverheid</v>
      </c>
      <c r="B438" s="10">
        <v>125</v>
      </c>
      <c r="C438" s="41" t="s">
        <v>90</v>
      </c>
      <c r="D438" s="194"/>
      <c r="E438" s="50">
        <v>41.76847406557826</v>
      </c>
      <c r="F438" s="50">
        <v>34.318806003959288</v>
      </c>
      <c r="G438" s="50">
        <v>36.598157046493917</v>
      </c>
      <c r="H438" s="50">
        <v>38.273752688449683</v>
      </c>
      <c r="I438" s="50">
        <v>39.695217689905348</v>
      </c>
      <c r="J438" s="50">
        <v>44.384076875953085</v>
      </c>
      <c r="K438" s="50">
        <v>35.813448110652544</v>
      </c>
      <c r="L438" s="50">
        <v>43.137173115954155</v>
      </c>
      <c r="M438" s="50">
        <v>44.557137816070053</v>
      </c>
      <c r="N438" s="50">
        <v>38.394873205257895</v>
      </c>
      <c r="O438" s="284">
        <v>30.490027354161594</v>
      </c>
      <c r="P438" s="50">
        <v>30.389038900353015</v>
      </c>
      <c r="Q438" s="50">
        <v>30.492771236736321</v>
      </c>
      <c r="R438" s="50">
        <v>30.666798909958931</v>
      </c>
      <c r="S438" s="50">
        <v>31.186966584877375</v>
      </c>
      <c r="T438" s="50">
        <v>31.393036741811855</v>
      </c>
    </row>
    <row r="439" spans="1:20" x14ac:dyDescent="0.25">
      <c r="A439" t="str">
        <f t="shared" si="13"/>
        <v>125 houtnijverheid</v>
      </c>
      <c r="B439" s="10">
        <v>125</v>
      </c>
      <c r="C439" s="41" t="s">
        <v>91</v>
      </c>
      <c r="D439" s="194"/>
      <c r="E439" s="50">
        <v>37.861836995542532</v>
      </c>
      <c r="F439" s="50">
        <v>36.255707627682696</v>
      </c>
      <c r="G439" s="50">
        <v>39.79544049919226</v>
      </c>
      <c r="H439" s="50">
        <v>34.564455216043726</v>
      </c>
      <c r="I439" s="50">
        <v>32.517732475582619</v>
      </c>
      <c r="J439" s="50">
        <v>38.452188762920528</v>
      </c>
      <c r="K439" s="50">
        <v>25.583558132193403</v>
      </c>
      <c r="L439" s="50">
        <v>30.483737109805475</v>
      </c>
      <c r="M439" s="50">
        <v>37.183064945454134</v>
      </c>
      <c r="N439" s="50">
        <v>36.630289263773207</v>
      </c>
      <c r="O439" s="284">
        <v>32.954658624943697</v>
      </c>
      <c r="P439" s="50">
        <v>31.851170677103127</v>
      </c>
      <c r="Q439" s="50">
        <v>31.875539563118551</v>
      </c>
      <c r="R439" s="50">
        <v>29.571409691145586</v>
      </c>
      <c r="S439" s="50">
        <v>27.85332757058023</v>
      </c>
      <c r="T439" s="50">
        <v>26.618270072153841</v>
      </c>
    </row>
    <row r="440" spans="1:20" x14ac:dyDescent="0.25">
      <c r="A440" t="str">
        <f t="shared" si="13"/>
        <v>125 houtnijverheid</v>
      </c>
      <c r="B440" s="10">
        <v>125</v>
      </c>
      <c r="C440" s="41" t="s">
        <v>92</v>
      </c>
      <c r="D440" s="194"/>
      <c r="E440" s="50">
        <v>32.590263394191005</v>
      </c>
      <c r="F440" s="50">
        <v>29.331501884339872</v>
      </c>
      <c r="G440" s="50">
        <v>33.115291409408528</v>
      </c>
      <c r="H440" s="50">
        <v>36.886530406385454</v>
      </c>
      <c r="I440" s="50">
        <v>37.435851299583931</v>
      </c>
      <c r="J440" s="50">
        <v>40.275399319634907</v>
      </c>
      <c r="K440" s="50">
        <v>29.487577666166374</v>
      </c>
      <c r="L440" s="50">
        <v>33.773945290645422</v>
      </c>
      <c r="M440" s="50">
        <v>34.064087931435502</v>
      </c>
      <c r="N440" s="50">
        <v>33.384497303563023</v>
      </c>
      <c r="O440" s="284">
        <v>30.575115538005605</v>
      </c>
      <c r="P440" s="50">
        <v>30.684163919467782</v>
      </c>
      <c r="Q440" s="50">
        <v>30.035911404561226</v>
      </c>
      <c r="R440" s="50">
        <v>30.883182526153739</v>
      </c>
      <c r="S440" s="50">
        <v>31.70738008661748</v>
      </c>
      <c r="T440" s="50">
        <v>30.76736918288055</v>
      </c>
    </row>
    <row r="441" spans="1:20" x14ac:dyDescent="0.25">
      <c r="A441" t="str">
        <f t="shared" si="13"/>
        <v>125 houtnijverheid</v>
      </c>
      <c r="B441" s="10">
        <v>125</v>
      </c>
      <c r="C441" s="41" t="s">
        <v>93</v>
      </c>
      <c r="D441" s="194"/>
      <c r="E441" s="50">
        <v>36.906819970991769</v>
      </c>
      <c r="F441" s="50">
        <v>30.390241285729129</v>
      </c>
      <c r="G441" s="50">
        <v>31.121796971858551</v>
      </c>
      <c r="H441" s="50">
        <v>28.176172164466909</v>
      </c>
      <c r="I441" s="50">
        <v>24.986179389867349</v>
      </c>
      <c r="J441" s="50">
        <v>26.512678735153372</v>
      </c>
      <c r="K441" s="50">
        <v>20.511091745451235</v>
      </c>
      <c r="L441" s="50">
        <v>23.781667979651974</v>
      </c>
      <c r="M441" s="50">
        <v>31.111804211775663</v>
      </c>
      <c r="N441" s="50">
        <v>30.285468033264458</v>
      </c>
      <c r="O441" s="284">
        <v>28.357656380899019</v>
      </c>
      <c r="P441" s="50">
        <v>26.193389617427538</v>
      </c>
      <c r="Q441" s="50">
        <v>27.327872045759918</v>
      </c>
      <c r="R441" s="50">
        <v>25.988773525510606</v>
      </c>
      <c r="S441" s="50">
        <v>25.312520121724333</v>
      </c>
      <c r="T441" s="50">
        <v>25.025529779324295</v>
      </c>
    </row>
    <row r="442" spans="1:20" x14ac:dyDescent="0.25">
      <c r="A442" t="str">
        <f t="shared" si="13"/>
        <v>125 houtnijverheid</v>
      </c>
      <c r="B442" s="10">
        <v>125</v>
      </c>
      <c r="C442" s="41" t="s">
        <v>94</v>
      </c>
      <c r="D442" s="194"/>
      <c r="E442" s="50">
        <v>36.514185026185238</v>
      </c>
      <c r="F442" s="50">
        <v>32.739372909272895</v>
      </c>
      <c r="G442" s="50">
        <v>36.251444977920464</v>
      </c>
      <c r="H442" s="50">
        <v>30.322422579557397</v>
      </c>
      <c r="I442" s="50">
        <v>27.895933205168845</v>
      </c>
      <c r="J442" s="50">
        <v>33.431133944184786</v>
      </c>
      <c r="K442" s="50">
        <v>19.748172243229426</v>
      </c>
      <c r="L442" s="50">
        <v>22.651605579802645</v>
      </c>
      <c r="M442" s="50">
        <v>24.579816189986303</v>
      </c>
      <c r="N442" s="50">
        <v>24.0807825884688</v>
      </c>
      <c r="O442" s="284">
        <v>21.205995737470381</v>
      </c>
      <c r="P442" s="50">
        <v>21.834603630568221</v>
      </c>
      <c r="Q442" s="50">
        <v>19.976071947517397</v>
      </c>
      <c r="R442" s="50">
        <v>21.448474705357697</v>
      </c>
      <c r="S442" s="50">
        <v>21.625201271086112</v>
      </c>
      <c r="T442" s="50">
        <v>22.106522753849653</v>
      </c>
    </row>
    <row r="443" spans="1:20" x14ac:dyDescent="0.25">
      <c r="A443" t="str">
        <f t="shared" si="13"/>
        <v>125 houtnijverheid</v>
      </c>
      <c r="B443" s="10">
        <v>125</v>
      </c>
      <c r="C443" s="41" t="s">
        <v>95</v>
      </c>
      <c r="D443" s="192"/>
      <c r="E443" s="50">
        <v>26.304449220731037</v>
      </c>
      <c r="F443" s="50">
        <v>23.052539555225405</v>
      </c>
      <c r="G443" s="50">
        <v>25.987933945228686</v>
      </c>
      <c r="H443" s="50">
        <v>26.215379911583131</v>
      </c>
      <c r="I443" s="50">
        <v>27.931498999443345</v>
      </c>
      <c r="J443" s="50">
        <v>32.17286016083785</v>
      </c>
      <c r="K443" s="50">
        <v>19.388267631252862</v>
      </c>
      <c r="L443" s="50">
        <v>26.314550822029041</v>
      </c>
      <c r="M443" s="50">
        <v>29.80698007494852</v>
      </c>
      <c r="N443" s="50">
        <v>25.93754085445277</v>
      </c>
      <c r="O443" s="284">
        <v>21.789497474088634</v>
      </c>
      <c r="P443" s="50">
        <v>21.09138831254954</v>
      </c>
      <c r="Q443" s="50">
        <v>19.275070071909905</v>
      </c>
      <c r="R443" s="50">
        <v>17.522343292379919</v>
      </c>
      <c r="S443" s="50">
        <v>16.872209259132362</v>
      </c>
      <c r="T443" s="50">
        <v>16.516819619076369</v>
      </c>
    </row>
    <row r="444" spans="1:20" x14ac:dyDescent="0.25">
      <c r="A444" t="str">
        <f t="shared" si="13"/>
        <v>125 houtnijverheid</v>
      </c>
      <c r="B444" s="10">
        <v>125</v>
      </c>
      <c r="C444" s="41" t="s">
        <v>96</v>
      </c>
      <c r="D444" s="192"/>
      <c r="E444" s="50">
        <v>24.00893778018256</v>
      </c>
      <c r="F444" s="50">
        <v>21.849615703958218</v>
      </c>
      <c r="G444" s="50">
        <v>25.443282050905864</v>
      </c>
      <c r="H444" s="50">
        <v>23.636860229835605</v>
      </c>
      <c r="I444" s="50">
        <v>24.219181638340316</v>
      </c>
      <c r="J444" s="50">
        <v>29.888788617925449</v>
      </c>
      <c r="K444" s="50">
        <v>20.53799296553251</v>
      </c>
      <c r="L444" s="50">
        <v>25.839005555184784</v>
      </c>
      <c r="M444" s="50">
        <v>32.62395367454517</v>
      </c>
      <c r="N444" s="50">
        <v>33.904813413524465</v>
      </c>
      <c r="O444" s="284">
        <v>29.682684004716855</v>
      </c>
      <c r="P444" s="50">
        <v>28.305164425977871</v>
      </c>
      <c r="Q444" s="50">
        <v>28.066264511613902</v>
      </c>
      <c r="R444" s="50">
        <v>26.698047543182785</v>
      </c>
      <c r="S444" s="50">
        <v>23.405393994020983</v>
      </c>
      <c r="T444" s="50">
        <v>22.259501721872841</v>
      </c>
    </row>
    <row r="445" spans="1:20" x14ac:dyDescent="0.25">
      <c r="A445" t="str">
        <f t="shared" si="13"/>
        <v>125 houtnijverheid</v>
      </c>
      <c r="B445" s="10">
        <v>125</v>
      </c>
      <c r="C445" s="41" t="s">
        <v>97</v>
      </c>
      <c r="D445" s="192"/>
      <c r="E445" s="50">
        <v>17.199518906055655</v>
      </c>
      <c r="F445" s="50">
        <v>15.650810430342494</v>
      </c>
      <c r="G445" s="50">
        <v>20.702595647959452</v>
      </c>
      <c r="H445" s="50">
        <v>23.138051098572046</v>
      </c>
      <c r="I445" s="50">
        <v>21.624892082237174</v>
      </c>
      <c r="J445" s="50">
        <v>25.228143460805022</v>
      </c>
      <c r="K445" s="50">
        <v>24.131809103898373</v>
      </c>
      <c r="L445" s="50">
        <v>27.155684005074885</v>
      </c>
      <c r="M445" s="50">
        <v>24.326144260915349</v>
      </c>
      <c r="N445" s="50">
        <v>27.535156472617729</v>
      </c>
      <c r="O445" s="284">
        <v>26.648231979355494</v>
      </c>
      <c r="P445" s="50">
        <v>27.980796013151053</v>
      </c>
      <c r="Q445" s="50">
        <v>29.750717288411863</v>
      </c>
      <c r="R445" s="50">
        <v>30.667286316841931</v>
      </c>
      <c r="S445" s="50">
        <v>32.256677394075098</v>
      </c>
      <c r="T445" s="50">
        <v>30.469428566292308</v>
      </c>
    </row>
    <row r="446" spans="1:20" x14ac:dyDescent="0.25">
      <c r="A446" t="str">
        <f t="shared" si="13"/>
        <v>125 houtnijverheid</v>
      </c>
      <c r="B446" s="10">
        <v>125</v>
      </c>
      <c r="C446" s="41" t="s">
        <v>98</v>
      </c>
      <c r="D446" s="192"/>
      <c r="E446" s="50">
        <v>3.2569060813985891</v>
      </c>
      <c r="F446" s="50">
        <v>3.8140613503898364</v>
      </c>
      <c r="G446" s="50">
        <v>3.2508815833607176</v>
      </c>
      <c r="H446" s="50">
        <v>4.6814742930124611</v>
      </c>
      <c r="I446" s="50">
        <v>5.6616596088386606</v>
      </c>
      <c r="J446" s="50">
        <v>6.3835593689567958</v>
      </c>
      <c r="K446" s="50">
        <v>8.8695316648176981</v>
      </c>
      <c r="L446" s="50">
        <v>11.102933300125841</v>
      </c>
      <c r="M446" s="50">
        <v>11.656365691277301</v>
      </c>
      <c r="N446" s="50">
        <v>10.756688471401448</v>
      </c>
      <c r="O446" s="284">
        <v>11.204420884597591</v>
      </c>
      <c r="P446" s="50">
        <v>13.46897103013009</v>
      </c>
      <c r="Q446" s="50">
        <v>14.15787961790466</v>
      </c>
      <c r="R446" s="50">
        <v>16.390475120706686</v>
      </c>
      <c r="S446" s="50">
        <v>19.36729323967635</v>
      </c>
      <c r="T446" s="50">
        <v>21.538112307449371</v>
      </c>
    </row>
    <row r="447" spans="1:20" x14ac:dyDescent="0.25">
      <c r="A447" t="str">
        <f t="shared" si="13"/>
        <v>125 houtnijverheid</v>
      </c>
      <c r="B447" s="10">
        <v>125</v>
      </c>
      <c r="C447" s="41" t="s">
        <v>26</v>
      </c>
      <c r="D447" s="194"/>
      <c r="E447" s="50">
        <v>44.465362767636805</v>
      </c>
      <c r="F447" s="50">
        <v>41.314487484690545</v>
      </c>
      <c r="G447" s="50">
        <v>49.396759282226036</v>
      </c>
      <c r="H447" s="50">
        <v>51.456385621420118</v>
      </c>
      <c r="I447" s="50">
        <v>51.505733329416152</v>
      </c>
      <c r="J447" s="50">
        <v>61.500491447687267</v>
      </c>
      <c r="K447" s="50">
        <v>53.539333734248586</v>
      </c>
      <c r="L447" s="50">
        <v>64.097622860385513</v>
      </c>
      <c r="M447" s="50">
        <v>68.606463626737821</v>
      </c>
      <c r="N447" s="50">
        <v>72.19665835754364</v>
      </c>
      <c r="O447" s="284">
        <v>67.535336868669944</v>
      </c>
      <c r="P447" s="50">
        <v>69.75493146925902</v>
      </c>
      <c r="Q447" s="50">
        <v>71.974861417930427</v>
      </c>
      <c r="R447" s="50">
        <v>73.755808980731402</v>
      </c>
      <c r="S447" s="50">
        <v>75.029364627772424</v>
      </c>
      <c r="T447" s="50">
        <v>74.267042595614512</v>
      </c>
    </row>
    <row r="448" spans="1:20" x14ac:dyDescent="0.25">
      <c r="A448" t="str">
        <f t="shared" si="13"/>
        <v>125 houtnijverheid</v>
      </c>
      <c r="B448" s="10">
        <v>125</v>
      </c>
      <c r="C448" s="41" t="s">
        <v>19</v>
      </c>
      <c r="D448" s="194"/>
      <c r="E448" s="50">
        <v>302.86592354367349</v>
      </c>
      <c r="F448" s="50">
        <v>274.26533647421462</v>
      </c>
      <c r="G448" s="50">
        <v>303.23269658910073</v>
      </c>
      <c r="H448" s="50">
        <v>295.96304458592482</v>
      </c>
      <c r="I448" s="50">
        <v>295.2219795286785</v>
      </c>
      <c r="J448" s="50">
        <v>335.09324034663922</v>
      </c>
      <c r="K448" s="50">
        <v>249.31798440073595</v>
      </c>
      <c r="L448" s="50">
        <v>298.91875740147304</v>
      </c>
      <c r="M448" s="50">
        <v>331.8842531400785</v>
      </c>
      <c r="N448" s="50">
        <v>305.32928283830444</v>
      </c>
      <c r="O448" s="284">
        <v>272.23220690255977</v>
      </c>
      <c r="P448" s="50">
        <v>270.99235755970642</v>
      </c>
      <c r="Q448" s="50">
        <v>270.28555548096267</v>
      </c>
      <c r="R448" s="50">
        <v>269.38869822666044</v>
      </c>
      <c r="S448" s="50">
        <v>269.80975224460849</v>
      </c>
      <c r="T448" s="50">
        <v>267.18314843879722</v>
      </c>
    </row>
    <row r="449" spans="1:20" x14ac:dyDescent="0.25">
      <c r="A449" t="str">
        <f t="shared" si="13"/>
        <v>125 houtnijverheid</v>
      </c>
      <c r="B449" s="10">
        <v>125</v>
      </c>
      <c r="C449" s="41" t="s">
        <v>20</v>
      </c>
      <c r="D449" s="194"/>
      <c r="E449" s="193">
        <v>0.14681533745154021</v>
      </c>
      <c r="F449" s="193">
        <v>0.15063692705685677</v>
      </c>
      <c r="G449" s="193">
        <v>0.16290050458892874</v>
      </c>
      <c r="H449" s="193">
        <v>0.17386084703045132</v>
      </c>
      <c r="I449" s="193">
        <v>0.17446442643479657</v>
      </c>
      <c r="J449" s="193">
        <v>0.18353247407816317</v>
      </c>
      <c r="K449" s="193">
        <v>0.21474316769781548</v>
      </c>
      <c r="L449" s="193">
        <v>0.21443158474761426</v>
      </c>
      <c r="M449" s="193">
        <v>0.20671804394944002</v>
      </c>
      <c r="N449" s="193">
        <v>0.23645507462111776</v>
      </c>
      <c r="O449" s="285">
        <v>0.24807989340086753</v>
      </c>
      <c r="P449" s="193">
        <v>0.25740553016846707</v>
      </c>
      <c r="Q449" s="193">
        <v>0.26629192703196419</v>
      </c>
      <c r="R449" s="193">
        <v>0.27378954449928017</v>
      </c>
      <c r="S449" s="193">
        <v>0.27808247850044754</v>
      </c>
      <c r="T449" s="193">
        <v>0.27796304905294811</v>
      </c>
    </row>
    <row r="450" spans="1:20" x14ac:dyDescent="0.25">
      <c r="A450" t="str">
        <f t="shared" si="13"/>
        <v>125 houtnijverheid</v>
      </c>
      <c r="B450" s="10">
        <v>125</v>
      </c>
      <c r="C450" s="41" t="s">
        <v>29</v>
      </c>
      <c r="D450" s="194"/>
      <c r="E450" s="50">
        <v>273.86592354367349</v>
      </c>
      <c r="F450" s="50">
        <v>274.26533647421462</v>
      </c>
      <c r="G450" s="50">
        <v>276.23269658910073</v>
      </c>
      <c r="H450" s="50">
        <v>283.96304458592482</v>
      </c>
      <c r="I450" s="50">
        <v>284.2219795286785</v>
      </c>
      <c r="J450" s="50">
        <v>246.09324034663922</v>
      </c>
      <c r="K450" s="50">
        <v>249.31798440073595</v>
      </c>
      <c r="L450" s="50">
        <v>285.91875740147304</v>
      </c>
      <c r="M450" s="50">
        <v>248.8842531400785</v>
      </c>
      <c r="N450" s="50">
        <v>235.34240280013734</v>
      </c>
      <c r="O450" s="284">
        <v>248.7393217003667</v>
      </c>
      <c r="P450" s="50">
        <v>247.81058372918926</v>
      </c>
      <c r="Q450" s="50">
        <v>247.41077303921008</v>
      </c>
      <c r="R450" s="50">
        <v>246.81684175083393</v>
      </c>
      <c r="S450" s="50">
        <v>247.53681014941435</v>
      </c>
      <c r="T450" s="50">
        <v>245.20516226352771</v>
      </c>
    </row>
    <row r="451" spans="1:20" x14ac:dyDescent="0.25">
      <c r="A451" t="str">
        <f t="shared" ref="A451:A514" si="14">VLOOKUP(B451,$AN$3:$AO$60,2)</f>
        <v>125 houtnijverheid</v>
      </c>
      <c r="B451" s="10">
        <v>129</v>
      </c>
      <c r="C451" s="41" t="s">
        <v>25</v>
      </c>
      <c r="D451" s="50">
        <v>1440</v>
      </c>
      <c r="E451" s="50">
        <v>1422</v>
      </c>
      <c r="F451" s="50">
        <v>1336</v>
      </c>
      <c r="G451" s="50">
        <v>1320</v>
      </c>
      <c r="H451" s="50">
        <v>1309</v>
      </c>
      <c r="I451" s="50">
        <v>1326</v>
      </c>
      <c r="J451" s="50">
        <v>1355</v>
      </c>
      <c r="K451" s="50">
        <v>1389</v>
      </c>
      <c r="L451" s="50">
        <v>1409</v>
      </c>
      <c r="M451" s="50">
        <v>1458</v>
      </c>
      <c r="N451" s="50">
        <v>1038.4704316606324</v>
      </c>
      <c r="O451" s="284">
        <v>1005.0722903146431</v>
      </c>
      <c r="P451" s="50">
        <v>972.74826317678082</v>
      </c>
      <c r="Q451" s="50">
        <v>941.46380576984973</v>
      </c>
      <c r="R451" s="50">
        <v>911.18548459805334</v>
      </c>
      <c r="S451" s="50">
        <v>881.88094141683257</v>
      </c>
      <c r="T451" s="50">
        <v>853.51885865182339</v>
      </c>
    </row>
    <row r="452" spans="1:20" x14ac:dyDescent="0.25">
      <c r="A452" t="str">
        <f t="shared" si="14"/>
        <v>125 houtnijverheid</v>
      </c>
      <c r="B452" s="10">
        <v>129</v>
      </c>
      <c r="C452" s="41" t="s">
        <v>83</v>
      </c>
      <c r="D452" s="192"/>
      <c r="E452" s="50">
        <v>-18</v>
      </c>
      <c r="F452" s="50">
        <v>-86</v>
      </c>
      <c r="G452" s="50">
        <v>-16</v>
      </c>
      <c r="H452" s="50">
        <v>-11</v>
      </c>
      <c r="I452" s="50">
        <v>17</v>
      </c>
      <c r="J452" s="50">
        <v>29</v>
      </c>
      <c r="K452" s="50">
        <v>34</v>
      </c>
      <c r="L452" s="50">
        <v>20</v>
      </c>
      <c r="M452" s="50">
        <v>49</v>
      </c>
      <c r="N452" s="50">
        <v>-419.52956833936764</v>
      </c>
      <c r="O452" s="284">
        <v>-33.398141345989302</v>
      </c>
      <c r="P452" s="50">
        <v>-32.324027137862231</v>
      </c>
      <c r="Q452" s="50">
        <v>-31.284457406931097</v>
      </c>
      <c r="R452" s="50">
        <v>-30.278321171796392</v>
      </c>
      <c r="S452" s="50">
        <v>-29.304543181220765</v>
      </c>
      <c r="T452" s="50">
        <v>-28.362082765009177</v>
      </c>
    </row>
    <row r="453" spans="1:20" x14ac:dyDescent="0.25">
      <c r="A453" t="str">
        <f t="shared" si="14"/>
        <v>125 houtnijverheid</v>
      </c>
      <c r="B453" s="10">
        <v>129</v>
      </c>
      <c r="C453" s="41" t="s">
        <v>84</v>
      </c>
      <c r="D453" s="192"/>
      <c r="E453" s="193">
        <v>0.98750000000000004</v>
      </c>
      <c r="F453" s="193">
        <v>0.93952180028129395</v>
      </c>
      <c r="G453" s="193">
        <v>0.9880239520958084</v>
      </c>
      <c r="H453" s="193">
        <v>0.9916666666666667</v>
      </c>
      <c r="I453" s="193">
        <v>1.0129870129870129</v>
      </c>
      <c r="J453" s="193">
        <v>1.0218702865761689</v>
      </c>
      <c r="K453" s="193">
        <v>1.0250922509225093</v>
      </c>
      <c r="L453" s="193">
        <v>1.0143988480921526</v>
      </c>
      <c r="M453" s="193">
        <v>1.0347764371894961</v>
      </c>
      <c r="N453" s="193">
        <v>0.71225681183856815</v>
      </c>
      <c r="O453" s="285">
        <v>0.96783910227219294</v>
      </c>
      <c r="P453" s="193">
        <v>0.96783910227219272</v>
      </c>
      <c r="Q453" s="193">
        <v>0.96783910227219216</v>
      </c>
      <c r="R453" s="193">
        <v>0.96783910227219272</v>
      </c>
      <c r="S453" s="193">
        <v>0.96783910227219239</v>
      </c>
      <c r="T453" s="193">
        <v>0.96783910227219272</v>
      </c>
    </row>
    <row r="454" spans="1:20" x14ac:dyDescent="0.25">
      <c r="A454" t="str">
        <f t="shared" si="14"/>
        <v>125 houtnijverheid</v>
      </c>
      <c r="B454" s="10">
        <v>129</v>
      </c>
      <c r="C454" s="41" t="s">
        <v>8</v>
      </c>
      <c r="D454" s="50">
        <v>1</v>
      </c>
      <c r="E454" s="50">
        <v>5</v>
      </c>
      <c r="F454" s="50">
        <v>1</v>
      </c>
      <c r="G454" s="50">
        <v>1</v>
      </c>
      <c r="H454" s="50">
        <v>1</v>
      </c>
      <c r="I454" s="50">
        <v>2</v>
      </c>
      <c r="J454" s="50">
        <v>1</v>
      </c>
      <c r="K454" s="50">
        <v>1</v>
      </c>
      <c r="L454" s="50">
        <v>3</v>
      </c>
      <c r="M454" s="50">
        <v>8</v>
      </c>
      <c r="N454" s="50">
        <v>-2.2078915223711171</v>
      </c>
      <c r="O454" s="284">
        <v>-1.7978238043245776</v>
      </c>
      <c r="P454" s="50">
        <v>-1.3927896275329961</v>
      </c>
      <c r="Q454" s="50">
        <v>-1.0349977716914338</v>
      </c>
      <c r="R454" s="50">
        <v>-0.7006116292583211</v>
      </c>
      <c r="S454" s="50">
        <v>-0.31651774589968423</v>
      </c>
      <c r="T454" s="50">
        <v>-0.21175973074209459</v>
      </c>
    </row>
    <row r="455" spans="1:20" x14ac:dyDescent="0.25">
      <c r="A455" t="str">
        <f t="shared" si="14"/>
        <v>125 houtnijverheid</v>
      </c>
      <c r="B455" s="10">
        <v>129</v>
      </c>
      <c r="C455" s="41" t="s">
        <v>9</v>
      </c>
      <c r="D455" s="50">
        <v>78</v>
      </c>
      <c r="E455" s="50">
        <v>76</v>
      </c>
      <c r="F455" s="50">
        <v>64</v>
      </c>
      <c r="G455" s="50">
        <v>44</v>
      </c>
      <c r="H455" s="50">
        <v>47</v>
      </c>
      <c r="I455" s="50">
        <v>56</v>
      </c>
      <c r="J455" s="50">
        <v>57</v>
      </c>
      <c r="K455" s="50">
        <v>62</v>
      </c>
      <c r="L455" s="50">
        <v>67</v>
      </c>
      <c r="M455" s="50">
        <v>76</v>
      </c>
      <c r="N455" s="50">
        <v>-57.68116602194543</v>
      </c>
      <c r="O455" s="284">
        <v>-46.968146887979586</v>
      </c>
      <c r="P455" s="50">
        <v>-36.386629019299527</v>
      </c>
      <c r="Q455" s="50">
        <v>-27.039316785438707</v>
      </c>
      <c r="R455" s="50">
        <v>-18.303478814373637</v>
      </c>
      <c r="S455" s="50">
        <v>-8.2690261116292501</v>
      </c>
      <c r="T455" s="50">
        <v>-5.5322229656372208</v>
      </c>
    </row>
    <row r="456" spans="1:20" x14ac:dyDescent="0.25">
      <c r="A456" t="str">
        <f t="shared" si="14"/>
        <v>125 houtnijverheid</v>
      </c>
      <c r="B456" s="10">
        <v>129</v>
      </c>
      <c r="C456" s="3" t="s">
        <v>10</v>
      </c>
      <c r="D456" s="50">
        <v>96</v>
      </c>
      <c r="E456" s="50">
        <v>103</v>
      </c>
      <c r="F456" s="50">
        <v>95</v>
      </c>
      <c r="G456" s="50">
        <v>102</v>
      </c>
      <c r="H456" s="50">
        <v>99</v>
      </c>
      <c r="I456" s="50">
        <v>96</v>
      </c>
      <c r="J456" s="50">
        <v>112</v>
      </c>
      <c r="K456" s="50">
        <v>129</v>
      </c>
      <c r="L456" s="50">
        <v>124</v>
      </c>
      <c r="M456" s="50">
        <v>148</v>
      </c>
      <c r="N456" s="50">
        <v>-101.56301002907138</v>
      </c>
      <c r="O456" s="284">
        <v>-82.69989499893056</v>
      </c>
      <c r="P456" s="50">
        <v>-64.068322866517832</v>
      </c>
      <c r="Q456" s="50">
        <v>-47.60989749780596</v>
      </c>
      <c r="R456" s="50">
        <v>-32.228134945882765</v>
      </c>
      <c r="S456" s="50">
        <v>-14.559816311385473</v>
      </c>
      <c r="T456" s="50">
        <v>-9.7409476141363509</v>
      </c>
    </row>
    <row r="457" spans="1:20" x14ac:dyDescent="0.25">
      <c r="A457" t="str">
        <f t="shared" si="14"/>
        <v>125 houtnijverheid</v>
      </c>
      <c r="B457" s="10">
        <v>129</v>
      </c>
      <c r="C457" s="3" t="s">
        <v>11</v>
      </c>
      <c r="D457" s="50">
        <v>162</v>
      </c>
      <c r="E457" s="50">
        <v>145</v>
      </c>
      <c r="F457" s="50">
        <v>130</v>
      </c>
      <c r="G457" s="50">
        <v>102</v>
      </c>
      <c r="H457" s="50">
        <v>99</v>
      </c>
      <c r="I457" s="50">
        <v>93</v>
      </c>
      <c r="J457" s="50">
        <v>94</v>
      </c>
      <c r="K457" s="50">
        <v>112</v>
      </c>
      <c r="L457" s="50">
        <v>133</v>
      </c>
      <c r="M457" s="50">
        <v>148</v>
      </c>
      <c r="N457" s="50">
        <v>149.01973343046845</v>
      </c>
      <c r="O457" s="284">
        <v>102.94028222284672</v>
      </c>
      <c r="P457" s="50">
        <v>51.789049760082001</v>
      </c>
      <c r="Q457" s="50">
        <v>5.9465939161338142</v>
      </c>
      <c r="R457" s="50">
        <v>-35.915891879237492</v>
      </c>
      <c r="S457" s="50">
        <v>-71.60041427855937</v>
      </c>
      <c r="T457" s="50">
        <v>-52.796377731143323</v>
      </c>
    </row>
    <row r="458" spans="1:20" x14ac:dyDescent="0.25">
      <c r="A458" t="str">
        <f t="shared" si="14"/>
        <v>125 houtnijverheid</v>
      </c>
      <c r="B458" s="10">
        <v>129</v>
      </c>
      <c r="C458" s="3" t="s">
        <v>12</v>
      </c>
      <c r="D458" s="50">
        <v>131</v>
      </c>
      <c r="E458" s="50">
        <v>138</v>
      </c>
      <c r="F458" s="50">
        <v>131</v>
      </c>
      <c r="G458" s="50">
        <v>143</v>
      </c>
      <c r="H458" s="50">
        <v>149</v>
      </c>
      <c r="I458" s="50">
        <v>151</v>
      </c>
      <c r="J458" s="50">
        <v>158</v>
      </c>
      <c r="K458" s="50">
        <v>159</v>
      </c>
      <c r="L458" s="50">
        <v>142</v>
      </c>
      <c r="M458" s="50">
        <v>144</v>
      </c>
      <c r="N458" s="50">
        <v>139.83358547927517</v>
      </c>
      <c r="O458" s="284">
        <v>141.68398430425739</v>
      </c>
      <c r="P458" s="50">
        <v>149.93115681439278</v>
      </c>
      <c r="Q458" s="50">
        <v>161.71487672150897</v>
      </c>
      <c r="R458" s="50">
        <v>163.95185977178861</v>
      </c>
      <c r="S458" s="50">
        <v>165.08150296365864</v>
      </c>
      <c r="T458" s="50">
        <v>114.03547780992236</v>
      </c>
    </row>
    <row r="459" spans="1:20" x14ac:dyDescent="0.25">
      <c r="A459" t="str">
        <f t="shared" si="14"/>
        <v>125 houtnijverheid</v>
      </c>
      <c r="B459" s="10">
        <v>129</v>
      </c>
      <c r="C459" s="3" t="s">
        <v>13</v>
      </c>
      <c r="D459" s="50">
        <v>196</v>
      </c>
      <c r="E459" s="50">
        <v>176</v>
      </c>
      <c r="F459" s="50">
        <v>147</v>
      </c>
      <c r="G459" s="50">
        <v>139</v>
      </c>
      <c r="H459" s="50">
        <v>118</v>
      </c>
      <c r="I459" s="50">
        <v>113</v>
      </c>
      <c r="J459" s="50">
        <v>127</v>
      </c>
      <c r="K459" s="50">
        <v>138</v>
      </c>
      <c r="L459" s="50">
        <v>147</v>
      </c>
      <c r="M459" s="50">
        <v>157</v>
      </c>
      <c r="N459" s="50">
        <v>172.49544486129565</v>
      </c>
      <c r="O459" s="284">
        <v>169.81242236466144</v>
      </c>
      <c r="P459" s="50">
        <v>163.75459680437223</v>
      </c>
      <c r="Q459" s="50">
        <v>153.03219877672996</v>
      </c>
      <c r="R459" s="50">
        <v>159.5207284266051</v>
      </c>
      <c r="S459" s="50">
        <v>154.9052459316523</v>
      </c>
      <c r="T459" s="50">
        <v>156.95508599026965</v>
      </c>
    </row>
    <row r="460" spans="1:20" x14ac:dyDescent="0.25">
      <c r="A460" t="str">
        <f t="shared" si="14"/>
        <v>125 houtnijverheid</v>
      </c>
      <c r="B460" s="10">
        <v>129</v>
      </c>
      <c r="C460" s="3" t="s">
        <v>14</v>
      </c>
      <c r="D460" s="50">
        <v>296</v>
      </c>
      <c r="E460" s="50">
        <v>280</v>
      </c>
      <c r="F460" s="50">
        <v>247</v>
      </c>
      <c r="G460" s="50">
        <v>213</v>
      </c>
      <c r="H460" s="50">
        <v>202</v>
      </c>
      <c r="I460" s="50">
        <v>185</v>
      </c>
      <c r="J460" s="50">
        <v>170</v>
      </c>
      <c r="K460" s="50">
        <v>150</v>
      </c>
      <c r="L460" s="50">
        <v>149</v>
      </c>
      <c r="M460" s="50">
        <v>145</v>
      </c>
      <c r="N460" s="50">
        <v>134.73016995083449</v>
      </c>
      <c r="O460" s="284">
        <v>148.97654231991771</v>
      </c>
      <c r="P460" s="50">
        <v>161.62791372899079</v>
      </c>
      <c r="Q460" s="50">
        <v>172.56822415248268</v>
      </c>
      <c r="R460" s="50">
        <v>173.92190529845141</v>
      </c>
      <c r="S460" s="50">
        <v>191.08749315656377</v>
      </c>
      <c r="T460" s="50">
        <v>188.1152868853967</v>
      </c>
    </row>
    <row r="461" spans="1:20" x14ac:dyDescent="0.25">
      <c r="A461" t="str">
        <f t="shared" si="14"/>
        <v>125 houtnijverheid</v>
      </c>
      <c r="B461" s="10">
        <v>129</v>
      </c>
      <c r="C461" s="3" t="s">
        <v>15</v>
      </c>
      <c r="D461" s="50">
        <v>354</v>
      </c>
      <c r="E461" s="50">
        <v>348</v>
      </c>
      <c r="F461" s="50">
        <v>336</v>
      </c>
      <c r="G461" s="50">
        <v>327</v>
      </c>
      <c r="H461" s="50">
        <v>296</v>
      </c>
      <c r="I461" s="50">
        <v>278</v>
      </c>
      <c r="J461" s="50">
        <v>271</v>
      </c>
      <c r="K461" s="50">
        <v>262</v>
      </c>
      <c r="L461" s="50">
        <v>236</v>
      </c>
      <c r="M461" s="50">
        <v>230</v>
      </c>
      <c r="N461" s="50">
        <v>212.41640229266747</v>
      </c>
      <c r="O461" s="284">
        <v>188.16669928278958</v>
      </c>
      <c r="P461" s="50">
        <v>168.51245315645576</v>
      </c>
      <c r="Q461" s="50">
        <v>161.44147878651523</v>
      </c>
      <c r="R461" s="50">
        <v>151.89086690990436</v>
      </c>
      <c r="S461" s="50">
        <v>141.193791868311</v>
      </c>
      <c r="T461" s="50">
        <v>156.23653243725389</v>
      </c>
    </row>
    <row r="462" spans="1:20" x14ac:dyDescent="0.25">
      <c r="A462" t="str">
        <f t="shared" si="14"/>
        <v>125 houtnijverheid</v>
      </c>
      <c r="B462" s="10">
        <v>129</v>
      </c>
      <c r="C462" s="3" t="s">
        <v>16</v>
      </c>
      <c r="D462" s="50">
        <v>106</v>
      </c>
      <c r="E462" s="50">
        <v>133</v>
      </c>
      <c r="F462" s="50">
        <v>165</v>
      </c>
      <c r="G462" s="50">
        <v>223</v>
      </c>
      <c r="H462" s="50">
        <v>275</v>
      </c>
      <c r="I462" s="50">
        <v>323</v>
      </c>
      <c r="J462" s="50">
        <v>313</v>
      </c>
      <c r="K462" s="50">
        <v>316</v>
      </c>
      <c r="L462" s="50">
        <v>332</v>
      </c>
      <c r="M462" s="50">
        <v>297</v>
      </c>
      <c r="N462" s="50">
        <v>260.35327058394722</v>
      </c>
      <c r="O462" s="284">
        <v>243.33503064144841</v>
      </c>
      <c r="P462" s="50">
        <v>232.08547644454904</v>
      </c>
      <c r="Q462" s="50">
        <v>209.77580292802205</v>
      </c>
      <c r="R462" s="50">
        <v>201.81148279451378</v>
      </c>
      <c r="S462" s="50">
        <v>186.17885911110284</v>
      </c>
      <c r="T462" s="50">
        <v>162.89775679574979</v>
      </c>
    </row>
    <row r="463" spans="1:20" x14ac:dyDescent="0.25">
      <c r="A463" t="str">
        <f t="shared" si="14"/>
        <v>125 houtnijverheid</v>
      </c>
      <c r="B463" s="10">
        <v>129</v>
      </c>
      <c r="C463" s="3" t="s">
        <v>17</v>
      </c>
      <c r="D463" s="50">
        <v>20</v>
      </c>
      <c r="E463" s="50">
        <v>17</v>
      </c>
      <c r="F463" s="50">
        <v>19</v>
      </c>
      <c r="G463" s="50">
        <v>26</v>
      </c>
      <c r="H463" s="50">
        <v>22</v>
      </c>
      <c r="I463" s="50">
        <v>27</v>
      </c>
      <c r="J463" s="50">
        <v>51</v>
      </c>
      <c r="K463" s="50">
        <v>58</v>
      </c>
      <c r="L463" s="50">
        <v>73</v>
      </c>
      <c r="M463" s="50">
        <v>101</v>
      </c>
      <c r="N463" s="50">
        <v>125.02309898473825</v>
      </c>
      <c r="O463" s="284">
        <v>128.70884301810472</v>
      </c>
      <c r="P463" s="50">
        <v>130.75382986057505</v>
      </c>
      <c r="Q463" s="50">
        <v>129.54086008854571</v>
      </c>
      <c r="R463" s="50">
        <v>109.42573999995714</v>
      </c>
      <c r="S463" s="50">
        <v>96.407305971933539</v>
      </c>
      <c r="T463" s="50">
        <v>90.171471356991233</v>
      </c>
    </row>
    <row r="464" spans="1:20" x14ac:dyDescent="0.25">
      <c r="A464" t="str">
        <f t="shared" si="14"/>
        <v>125 houtnijverheid</v>
      </c>
      <c r="B464" s="10">
        <v>129</v>
      </c>
      <c r="C464" s="3" t="s">
        <v>85</v>
      </c>
      <c r="D464" s="50">
        <v>0</v>
      </c>
      <c r="E464" s="50">
        <v>1</v>
      </c>
      <c r="F464" s="50">
        <v>1</v>
      </c>
      <c r="G464" s="50">
        <v>0</v>
      </c>
      <c r="H464" s="50">
        <v>1</v>
      </c>
      <c r="I464" s="50">
        <v>2</v>
      </c>
      <c r="J464" s="50">
        <v>1</v>
      </c>
      <c r="K464" s="50">
        <v>2</v>
      </c>
      <c r="L464" s="50">
        <v>3</v>
      </c>
      <c r="M464" s="50">
        <v>4</v>
      </c>
      <c r="N464" s="50">
        <v>6.0507936507936515</v>
      </c>
      <c r="O464" s="284">
        <v>12.914351851851851</v>
      </c>
      <c r="P464" s="50">
        <v>16.141528120713311</v>
      </c>
      <c r="Q464" s="50">
        <v>23.127982454847398</v>
      </c>
      <c r="R464" s="50">
        <v>37.81101866558506</v>
      </c>
      <c r="S464" s="50">
        <v>41.772516861084426</v>
      </c>
      <c r="T464" s="50">
        <v>53.388555417898793</v>
      </c>
    </row>
    <row r="465" spans="1:20" x14ac:dyDescent="0.25">
      <c r="A465" t="str">
        <f t="shared" si="14"/>
        <v>125 houtnijverheid</v>
      </c>
      <c r="B465" s="10">
        <v>129</v>
      </c>
      <c r="C465" s="3" t="s">
        <v>6</v>
      </c>
      <c r="D465" s="50">
        <v>126</v>
      </c>
      <c r="E465" s="50">
        <v>151</v>
      </c>
      <c r="F465" s="50">
        <v>185</v>
      </c>
      <c r="G465" s="50">
        <v>249</v>
      </c>
      <c r="H465" s="50">
        <v>298</v>
      </c>
      <c r="I465" s="50">
        <v>352</v>
      </c>
      <c r="J465" s="50">
        <v>365</v>
      </c>
      <c r="K465" s="50">
        <v>376</v>
      </c>
      <c r="L465" s="50">
        <v>408</v>
      </c>
      <c r="M465" s="50">
        <v>402</v>
      </c>
      <c r="N465" s="50">
        <v>391.42716321947916</v>
      </c>
      <c r="O465" s="284">
        <v>384.95822551140498</v>
      </c>
      <c r="P465" s="50">
        <v>378.98083442583737</v>
      </c>
      <c r="Q465" s="50">
        <v>362.44464547141513</v>
      </c>
      <c r="R465" s="50">
        <v>349.04824146005598</v>
      </c>
      <c r="S465" s="50">
        <v>324.3586819441208</v>
      </c>
      <c r="T465" s="50">
        <v>306.45778357063978</v>
      </c>
    </row>
    <row r="466" spans="1:20" x14ac:dyDescent="0.25">
      <c r="A466" t="str">
        <f t="shared" si="14"/>
        <v>125 houtnijverheid</v>
      </c>
      <c r="B466" s="10">
        <v>129</v>
      </c>
      <c r="C466" s="3" t="s">
        <v>86</v>
      </c>
      <c r="D466" s="193">
        <v>1.0126879220756879</v>
      </c>
      <c r="E466" s="192"/>
      <c r="F466" s="192"/>
      <c r="G466" s="192"/>
      <c r="H466" s="192"/>
      <c r="I466" s="192"/>
      <c r="J466" s="192"/>
      <c r="K466" s="192"/>
      <c r="L466" s="192"/>
      <c r="M466" s="192"/>
      <c r="N466" s="192"/>
      <c r="O466" s="286"/>
      <c r="P466" s="192"/>
      <c r="Q466" s="192"/>
      <c r="R466" s="192"/>
      <c r="S466" s="192"/>
      <c r="T466" s="192"/>
    </row>
    <row r="467" spans="1:20" x14ac:dyDescent="0.25">
      <c r="A467" t="str">
        <f t="shared" si="14"/>
        <v>125 houtnijverheid</v>
      </c>
      <c r="B467" s="10">
        <v>129</v>
      </c>
      <c r="C467" s="3" t="s">
        <v>87</v>
      </c>
      <c r="D467" s="192"/>
      <c r="E467" s="193">
        <v>1.2593961037843937E-2</v>
      </c>
      <c r="F467" s="193">
        <v>3.6583060897196984E-2</v>
      </c>
      <c r="G467" s="193">
        <v>1.2331984989939759E-2</v>
      </c>
      <c r="H467" s="193">
        <v>1.0510627704510611E-2</v>
      </c>
      <c r="I467" s="193">
        <v>-1.495454556624809E-4</v>
      </c>
      <c r="J467" s="193">
        <v>-4.5911822502404664E-3</v>
      </c>
      <c r="K467" s="193">
        <v>-6.2021644234107054E-3</v>
      </c>
      <c r="L467" s="193">
        <v>-8.5546300823235999E-4</v>
      </c>
      <c r="M467" s="193">
        <v>-1.104425755690408E-2</v>
      </c>
      <c r="N467" s="193">
        <v>0.15021555511855988</v>
      </c>
      <c r="O467" s="285">
        <v>2.2424409901747488E-2</v>
      </c>
      <c r="P467" s="193">
        <v>2.24244099017476E-2</v>
      </c>
      <c r="Q467" s="193">
        <v>2.2424409901747877E-2</v>
      </c>
      <c r="R467" s="193">
        <v>2.24244099017476E-2</v>
      </c>
      <c r="S467" s="193">
        <v>2.2424409901747766E-2</v>
      </c>
      <c r="T467" s="193">
        <v>2.24244099017476E-2</v>
      </c>
    </row>
    <row r="468" spans="1:20" x14ac:dyDescent="0.25">
      <c r="A468" t="str">
        <f t="shared" si="14"/>
        <v>125 houtnijverheid</v>
      </c>
      <c r="B468" s="10">
        <v>129</v>
      </c>
      <c r="C468" s="3" t="s">
        <v>88</v>
      </c>
      <c r="D468" s="194"/>
      <c r="E468" s="50">
        <v>0.17926062770451059</v>
      </c>
      <c r="F468" s="50">
        <v>1.0162486378193183</v>
      </c>
      <c r="G468" s="50">
        <v>0.17899865165660642</v>
      </c>
      <c r="H468" s="50">
        <v>0.17717729437117727</v>
      </c>
      <c r="I468" s="50">
        <v>0.16651712121100418</v>
      </c>
      <c r="J468" s="50">
        <v>0.32415096883285238</v>
      </c>
      <c r="K468" s="50">
        <v>0.16046450224325595</v>
      </c>
      <c r="L468" s="50">
        <v>0.1658112036584343</v>
      </c>
      <c r="M468" s="50">
        <v>0.46686722732928776</v>
      </c>
      <c r="N468" s="50">
        <v>2.5350577742818121</v>
      </c>
      <c r="O468" s="284">
        <v>-0.41749258491142938</v>
      </c>
      <c r="P468" s="50">
        <v>-0.33995243864005653</v>
      </c>
      <c r="Q468" s="50">
        <v>-0.26336409010353534</v>
      </c>
      <c r="R468" s="50">
        <v>-0.19570884289504306</v>
      </c>
      <c r="S468" s="50">
        <v>-0.13247940723280677</v>
      </c>
      <c r="T468" s="50">
        <v>-5.9850681325179081E-2</v>
      </c>
    </row>
    <row r="469" spans="1:20" x14ac:dyDescent="0.25">
      <c r="A469" t="str">
        <f t="shared" si="14"/>
        <v>125 houtnijverheid</v>
      </c>
      <c r="B469" s="10">
        <v>129</v>
      </c>
      <c r="C469" s="3" t="s">
        <v>89</v>
      </c>
      <c r="D469" s="194"/>
      <c r="E469" s="50">
        <v>10.224109484803934</v>
      </c>
      <c r="F469" s="50">
        <v>11.785124420658255</v>
      </c>
      <c r="G469" s="50">
        <v>8.3722464435424886</v>
      </c>
      <c r="H469" s="50">
        <v>5.6757797093765783</v>
      </c>
      <c r="I469" s="50">
        <v>5.56173655103321</v>
      </c>
      <c r="J469" s="50">
        <v>6.3780182726495847</v>
      </c>
      <c r="K469" s="50">
        <v>6.4000854722190521</v>
      </c>
      <c r="L469" s="50">
        <v>7.2929919662951148</v>
      </c>
      <c r="M469" s="50">
        <v>7.1984872449450057</v>
      </c>
      <c r="N469" s="50">
        <v>20.421193981481835</v>
      </c>
      <c r="O469" s="284">
        <v>-8.1277824788803823</v>
      </c>
      <c r="P469" s="50">
        <v>-6.6182240698178871</v>
      </c>
      <c r="Q469" s="50">
        <v>-5.1271953430356358</v>
      </c>
      <c r="R469" s="50">
        <v>-3.810077021084687</v>
      </c>
      <c r="S469" s="50">
        <v>-2.5791207888104184</v>
      </c>
      <c r="T469" s="50">
        <v>-1.165178344729271</v>
      </c>
    </row>
    <row r="470" spans="1:20" x14ac:dyDescent="0.25">
      <c r="A470" t="str">
        <f t="shared" si="14"/>
        <v>125 houtnijverheid</v>
      </c>
      <c r="B470" s="10">
        <v>129</v>
      </c>
      <c r="C470" s="3" t="s">
        <v>90</v>
      </c>
      <c r="D470" s="194"/>
      <c r="E470" s="50">
        <v>12.684894039796738</v>
      </c>
      <c r="F470" s="50">
        <v>16.080711515711947</v>
      </c>
      <c r="G470" s="50">
        <v>12.527872002331293</v>
      </c>
      <c r="H470" s="50">
        <v>13.265199917284034</v>
      </c>
      <c r="I470" s="50">
        <v>11.819689835683251</v>
      </c>
      <c r="J470" s="50">
        <v>11.035120284140636</v>
      </c>
      <c r="K470" s="50">
        <v>12.693876994769008</v>
      </c>
      <c r="L470" s="50">
        <v>15.310350664033024</v>
      </c>
      <c r="M470" s="50">
        <v>13.453515695655366</v>
      </c>
      <c r="N470" s="50">
        <v>39.923874235299266</v>
      </c>
      <c r="O470" s="284">
        <v>-14.418368524279742</v>
      </c>
      <c r="P470" s="50">
        <v>-11.740470892626256</v>
      </c>
      <c r="Q470" s="50">
        <v>-9.0954441932902359</v>
      </c>
      <c r="R470" s="50">
        <v>-6.7589277565725894</v>
      </c>
      <c r="S470" s="50">
        <v>-4.575259500156089</v>
      </c>
      <c r="T470" s="50">
        <v>-2.0669808541838735</v>
      </c>
    </row>
    <row r="471" spans="1:20" x14ac:dyDescent="0.25">
      <c r="A471" t="str">
        <f t="shared" si="14"/>
        <v>125 houtnijverheid</v>
      </c>
      <c r="B471" s="10">
        <v>129</v>
      </c>
      <c r="C471" s="3" t="s">
        <v>91</v>
      </c>
      <c r="D471" s="194"/>
      <c r="E471" s="50">
        <v>12.396339353392268</v>
      </c>
      <c r="F471" s="50">
        <v>14.573908407025197</v>
      </c>
      <c r="G471" s="50">
        <v>9.9136228418032886</v>
      </c>
      <c r="H471" s="50">
        <v>7.5926025558395773</v>
      </c>
      <c r="I471" s="50">
        <v>6.3139335731048059</v>
      </c>
      <c r="J471" s="50">
        <v>5.5181987104148229</v>
      </c>
      <c r="K471" s="50">
        <v>5.4261018561412806</v>
      </c>
      <c r="L471" s="50">
        <v>7.0639731956044791</v>
      </c>
      <c r="M471" s="50">
        <v>7.0333584948069809</v>
      </c>
      <c r="N471" s="50">
        <v>31.6930466912426</v>
      </c>
      <c r="O471" s="284">
        <v>12.868012263991755</v>
      </c>
      <c r="P471" s="50">
        <v>8.8890027086273911</v>
      </c>
      <c r="Q471" s="50">
        <v>4.4720394548562608</v>
      </c>
      <c r="R471" s="50">
        <v>0.51349470087122961</v>
      </c>
      <c r="S471" s="50">
        <v>-3.1013754120683275</v>
      </c>
      <c r="T471" s="50">
        <v>-6.1827718237953446</v>
      </c>
    </row>
    <row r="472" spans="1:20" x14ac:dyDescent="0.25">
      <c r="A472" t="str">
        <f t="shared" si="14"/>
        <v>125 houtnijverheid</v>
      </c>
      <c r="B472" s="10">
        <v>129</v>
      </c>
      <c r="C472" s="3" t="s">
        <v>92</v>
      </c>
      <c r="D472" s="194"/>
      <c r="E472" s="50">
        <v>8.9679856874523196</v>
      </c>
      <c r="F472" s="50">
        <v>12.757686810120644</v>
      </c>
      <c r="G472" s="50">
        <v>8.9336668251768714</v>
      </c>
      <c r="H472" s="50">
        <v>9.4915638929186912</v>
      </c>
      <c r="I472" s="50">
        <v>8.3014455281194177</v>
      </c>
      <c r="J472" s="50">
        <v>7.7421871711733026</v>
      </c>
      <c r="K472" s="50">
        <v>7.8465613268734193</v>
      </c>
      <c r="L472" s="50">
        <v>8.7463486324366073</v>
      </c>
      <c r="M472" s="50">
        <v>6.3643956131200516</v>
      </c>
      <c r="N472" s="50">
        <v>29.67544801321954</v>
      </c>
      <c r="O472" s="284">
        <v>10.947341363443737</v>
      </c>
      <c r="P472" s="50">
        <v>11.092206043314226</v>
      </c>
      <c r="Q472" s="50">
        <v>11.737863611503009</v>
      </c>
      <c r="R472" s="50">
        <v>12.660391657338765</v>
      </c>
      <c r="S472" s="50">
        <v>12.835521380228423</v>
      </c>
      <c r="T472" s="50">
        <v>12.923959287315633</v>
      </c>
    </row>
    <row r="473" spans="1:20" x14ac:dyDescent="0.25">
      <c r="A473" t="str">
        <f t="shared" si="14"/>
        <v>125 houtnijverheid</v>
      </c>
      <c r="B473" s="10">
        <v>129</v>
      </c>
      <c r="C473" s="3" t="s">
        <v>93</v>
      </c>
      <c r="D473" s="194"/>
      <c r="E473" s="50">
        <v>11.100216675944544</v>
      </c>
      <c r="F473" s="50">
        <v>14.189623080175929</v>
      </c>
      <c r="G473" s="50">
        <v>8.2866520279164941</v>
      </c>
      <c r="H473" s="50">
        <v>7.5825091052191755</v>
      </c>
      <c r="I473" s="50">
        <v>5.1790497427532642</v>
      </c>
      <c r="J473" s="50">
        <v>4.4576935246797964</v>
      </c>
      <c r="K473" s="50">
        <v>4.805379402364319</v>
      </c>
      <c r="L473" s="50">
        <v>5.9594381616432415</v>
      </c>
      <c r="M473" s="50">
        <v>4.850344373530449</v>
      </c>
      <c r="N473" s="50">
        <v>30.498090363138186</v>
      </c>
      <c r="O473" s="284">
        <v>11.464773025341927</v>
      </c>
      <c r="P473" s="50">
        <v>11.286448061627501</v>
      </c>
      <c r="Q473" s="50">
        <v>10.88381948710677</v>
      </c>
      <c r="R473" s="50">
        <v>10.171163800615169</v>
      </c>
      <c r="S473" s="50">
        <v>10.602418781080546</v>
      </c>
      <c r="T473" s="50">
        <v>10.295654395217332</v>
      </c>
    </row>
    <row r="474" spans="1:20" x14ac:dyDescent="0.25">
      <c r="A474" t="str">
        <f t="shared" si="14"/>
        <v>125 houtnijverheid</v>
      </c>
      <c r="B474" s="10">
        <v>129</v>
      </c>
      <c r="C474" s="3" t="s">
        <v>94</v>
      </c>
      <c r="D474" s="194"/>
      <c r="E474" s="50">
        <v>13.505370791321999</v>
      </c>
      <c r="F474" s="50">
        <v>19.49229870916669</v>
      </c>
      <c r="G474" s="50">
        <v>11.204976326493796</v>
      </c>
      <c r="H474" s="50">
        <v>9.2746418194310341</v>
      </c>
      <c r="I474" s="50">
        <v>6.6423147283355002</v>
      </c>
      <c r="J474" s="50">
        <v>5.2616052362806345</v>
      </c>
      <c r="K474" s="50">
        <v>4.5611216260621834</v>
      </c>
      <c r="L474" s="50">
        <v>4.8265242940963251</v>
      </c>
      <c r="M474" s="50">
        <v>3.2762170777169302</v>
      </c>
      <c r="N474" s="50">
        <v>26.570937779344657</v>
      </c>
      <c r="O474" s="284">
        <v>7.4716908230316088</v>
      </c>
      <c r="P474" s="50">
        <v>8.2617476434929493</v>
      </c>
      <c r="Q474" s="50">
        <v>8.9633509717633491</v>
      </c>
      <c r="R474" s="50">
        <v>9.5700645016441843</v>
      </c>
      <c r="S474" s="50">
        <v>9.6451351929328553</v>
      </c>
      <c r="T474" s="50">
        <v>10.597082075492272</v>
      </c>
    </row>
    <row r="475" spans="1:20" x14ac:dyDescent="0.25">
      <c r="A475" t="str">
        <f t="shared" si="14"/>
        <v>125 houtnijverheid</v>
      </c>
      <c r="B475" s="10">
        <v>129</v>
      </c>
      <c r="C475" s="3" t="s">
        <v>95</v>
      </c>
      <c r="D475" s="192"/>
      <c r="E475" s="50">
        <v>10.12606335234776</v>
      </c>
      <c r="F475" s="50">
        <v>18.302641910989944</v>
      </c>
      <c r="G475" s="50">
        <v>9.5231548230139342</v>
      </c>
      <c r="H475" s="50">
        <v>8.6724864864907296</v>
      </c>
      <c r="I475" s="50">
        <v>4.6949129036140125</v>
      </c>
      <c r="J475" s="50">
        <v>3.1746364143664265</v>
      </c>
      <c r="K475" s="50">
        <v>2.658123357305763</v>
      </c>
      <c r="L475" s="50">
        <v>3.9706819686147705</v>
      </c>
      <c r="M475" s="50">
        <v>1.1720893132046413</v>
      </c>
      <c r="N475" s="50">
        <v>38.23204734771717</v>
      </c>
      <c r="O475" s="284">
        <v>8.1642557746414113</v>
      </c>
      <c r="P475" s="50">
        <v>7.2322148602163931</v>
      </c>
      <c r="Q475" s="50">
        <v>6.4768010093968602</v>
      </c>
      <c r="R475" s="50">
        <v>6.2050270658169335</v>
      </c>
      <c r="S475" s="50">
        <v>5.8379478886753216</v>
      </c>
      <c r="T475" s="50">
        <v>5.4268042305703394</v>
      </c>
    </row>
    <row r="476" spans="1:20" x14ac:dyDescent="0.25">
      <c r="A476" t="str">
        <f t="shared" si="14"/>
        <v>125 houtnijverheid</v>
      </c>
      <c r="B476" s="10">
        <v>129</v>
      </c>
      <c r="C476" s="3" t="s">
        <v>96</v>
      </c>
      <c r="D476" s="192"/>
      <c r="E476" s="50">
        <v>11.016161715550426</v>
      </c>
      <c r="F476" s="50">
        <v>17.012715452692131</v>
      </c>
      <c r="G476" s="50">
        <v>17.104572848943175</v>
      </c>
      <c r="H476" s="50">
        <v>22.71092669089068</v>
      </c>
      <c r="I476" s="50">
        <v>25.075200542364673</v>
      </c>
      <c r="J476" s="50">
        <v>28.017314134201452</v>
      </c>
      <c r="K476" s="50">
        <v>26.645667607677144</v>
      </c>
      <c r="L476" s="50">
        <v>28.590615040250597</v>
      </c>
      <c r="M476" s="50">
        <v>26.655561328078957</v>
      </c>
      <c r="N476" s="50">
        <v>71.739651456297878</v>
      </c>
      <c r="O476" s="284">
        <v>29.616877550055921</v>
      </c>
      <c r="P476" s="50">
        <v>27.680942090655059</v>
      </c>
      <c r="Q476" s="50">
        <v>26.401232147334635</v>
      </c>
      <c r="R476" s="50">
        <v>23.863361709837381</v>
      </c>
      <c r="S476" s="50">
        <v>22.957368504395795</v>
      </c>
      <c r="T476" s="50">
        <v>21.179055904829621</v>
      </c>
    </row>
    <row r="477" spans="1:20" x14ac:dyDescent="0.25">
      <c r="A477" t="str">
        <f t="shared" si="14"/>
        <v>125 houtnijverheid</v>
      </c>
      <c r="B477" s="10">
        <v>129</v>
      </c>
      <c r="C477" s="3" t="s">
        <v>97</v>
      </c>
      <c r="D477" s="192"/>
      <c r="E477" s="50">
        <v>4.2340352006481368</v>
      </c>
      <c r="F477" s="50">
        <v>4.0067446181599173</v>
      </c>
      <c r="G477" s="50">
        <v>4.01735589570555</v>
      </c>
      <c r="H477" s="50">
        <v>5.4500790941759103</v>
      </c>
      <c r="I477" s="50">
        <v>4.377081577855809</v>
      </c>
      <c r="J477" s="50">
        <v>5.2519486520967051</v>
      </c>
      <c r="K477" s="50">
        <v>9.8381873631287604</v>
      </c>
      <c r="L477" s="50">
        <v>11.498635487207171</v>
      </c>
      <c r="M477" s="50">
        <v>13.728638524949092</v>
      </c>
      <c r="N477" s="50">
        <v>35.281658765425398</v>
      </c>
      <c r="O477" s="284">
        <v>27.696643281151125</v>
      </c>
      <c r="P477" s="50">
        <v>28.513154298289205</v>
      </c>
      <c r="Q477" s="50">
        <v>28.966184750665587</v>
      </c>
      <c r="R477" s="50">
        <v>28.697472877743436</v>
      </c>
      <c r="S477" s="50">
        <v>24.24132589230388</v>
      </c>
      <c r="T477" s="50">
        <v>21.3573234457049</v>
      </c>
    </row>
    <row r="478" spans="1:20" x14ac:dyDescent="0.25">
      <c r="A478" t="str">
        <f t="shared" si="14"/>
        <v>125 houtnijverheid</v>
      </c>
      <c r="B478" s="10">
        <v>129</v>
      </c>
      <c r="C478" s="3" t="s">
        <v>98</v>
      </c>
      <c r="D478" s="192"/>
      <c r="E478" s="50">
        <v>0</v>
      </c>
      <c r="F478" s="50">
        <v>0.25139787571201178</v>
      </c>
      <c r="G478" s="50">
        <v>0.22714679980475455</v>
      </c>
      <c r="H478" s="50">
        <v>0</v>
      </c>
      <c r="I478" s="50">
        <v>0.21466526935915231</v>
      </c>
      <c r="J478" s="50">
        <v>0.42044726512914865</v>
      </c>
      <c r="K478" s="50">
        <v>0.20861265039140409</v>
      </c>
      <c r="L478" s="50">
        <v>0.42791870361316486</v>
      </c>
      <c r="M478" s="50">
        <v>0.61131167177373213</v>
      </c>
      <c r="N478" s="50">
        <v>1.4601214797334987</v>
      </c>
      <c r="O478" s="284">
        <v>1.4354855946341833</v>
      </c>
      <c r="P478" s="50">
        <v>3.0637908210502349</v>
      </c>
      <c r="Q478" s="50">
        <v>3.8294036170986208</v>
      </c>
      <c r="R478" s="50">
        <v>5.4868646268462546</v>
      </c>
      <c r="S478" s="50">
        <v>8.9702567539668756</v>
      </c>
      <c r="T478" s="50">
        <v>9.9100795145832006</v>
      </c>
    </row>
    <row r="479" spans="1:20" x14ac:dyDescent="0.25">
      <c r="A479" t="str">
        <f t="shared" si="14"/>
        <v>125 houtnijverheid</v>
      </c>
      <c r="B479" s="10">
        <v>129</v>
      </c>
      <c r="C479" s="3" t="s">
        <v>26</v>
      </c>
      <c r="D479" s="194"/>
      <c r="E479" s="50">
        <v>15.250196916198563</v>
      </c>
      <c r="F479" s="50">
        <v>21.27085794656406</v>
      </c>
      <c r="G479" s="50">
        <v>21.349075544453477</v>
      </c>
      <c r="H479" s="50">
        <v>28.161005785066592</v>
      </c>
      <c r="I479" s="50">
        <v>29.666947389579633</v>
      </c>
      <c r="J479" s="50">
        <v>33.689710051427305</v>
      </c>
      <c r="K479" s="50">
        <v>36.692467621197309</v>
      </c>
      <c r="L479" s="50">
        <v>40.51716923107093</v>
      </c>
      <c r="M479" s="50">
        <v>40.995511524801785</v>
      </c>
      <c r="N479" s="50">
        <v>108.48143170145677</v>
      </c>
      <c r="O479" s="284">
        <v>58.749006425841223</v>
      </c>
      <c r="P479" s="50">
        <v>59.257887209994493</v>
      </c>
      <c r="Q479" s="50">
        <v>59.196820515098842</v>
      </c>
      <c r="R479" s="50">
        <v>58.04769921442707</v>
      </c>
      <c r="S479" s="50">
        <v>56.168951150666558</v>
      </c>
      <c r="T479" s="50">
        <v>52.446458865117719</v>
      </c>
    </row>
    <row r="480" spans="1:20" x14ac:dyDescent="0.25">
      <c r="A480" t="str">
        <f t="shared" si="14"/>
        <v>125 houtnijverheid</v>
      </c>
      <c r="B480" s="10">
        <v>129</v>
      </c>
      <c r="C480" s="3" t="s">
        <v>19</v>
      </c>
      <c r="D480" s="194"/>
      <c r="E480" s="50">
        <v>94.434436928962626</v>
      </c>
      <c r="F480" s="50">
        <v>129.469101438232</v>
      </c>
      <c r="G480" s="50">
        <v>90.290265486388265</v>
      </c>
      <c r="H480" s="50">
        <v>89.892966565997583</v>
      </c>
      <c r="I480" s="50">
        <v>78.346547373434092</v>
      </c>
      <c r="J480" s="50">
        <v>77.581320633965362</v>
      </c>
      <c r="K480" s="50">
        <v>81.244182159175594</v>
      </c>
      <c r="L480" s="50">
        <v>93.853289317452919</v>
      </c>
      <c r="M480" s="50">
        <v>84.81078656511049</v>
      </c>
      <c r="N480" s="50">
        <v>328.03112788718181</v>
      </c>
      <c r="O480" s="284">
        <v>86.70143608822012</v>
      </c>
      <c r="P480" s="50">
        <v>87.320859126188751</v>
      </c>
      <c r="Q480" s="50">
        <v>87.244691423295691</v>
      </c>
      <c r="R480" s="50">
        <v>86.403127320161033</v>
      </c>
      <c r="S480" s="50">
        <v>84.701739285316066</v>
      </c>
      <c r="T480" s="50">
        <v>82.215177149679633</v>
      </c>
    </row>
    <row r="481" spans="1:20" x14ac:dyDescent="0.25">
      <c r="A481" t="str">
        <f t="shared" si="14"/>
        <v>125 houtnijverheid</v>
      </c>
      <c r="B481" s="10">
        <v>129</v>
      </c>
      <c r="C481" s="3" t="s">
        <v>20</v>
      </c>
      <c r="D481" s="194"/>
      <c r="E481" s="193">
        <v>0.16148978499941047</v>
      </c>
      <c r="F481" s="193">
        <v>0.16429292943468915</v>
      </c>
      <c r="G481" s="193">
        <v>0.23644936061985511</v>
      </c>
      <c r="H481" s="193">
        <v>0.31327262700126107</v>
      </c>
      <c r="I481" s="193">
        <v>0.37866311131968483</v>
      </c>
      <c r="J481" s="193">
        <v>0.43425027798093241</v>
      </c>
      <c r="K481" s="193">
        <v>0.45163194023306835</v>
      </c>
      <c r="L481" s="193">
        <v>0.43170750354869419</v>
      </c>
      <c r="M481" s="193">
        <v>0.48337615043021592</v>
      </c>
      <c r="N481" s="193">
        <v>0.33070468769282857</v>
      </c>
      <c r="O481" s="285">
        <v>0.67760130715785549</v>
      </c>
      <c r="P481" s="193">
        <v>0.67862235670814908</v>
      </c>
      <c r="Q481" s="193">
        <v>0.67851487063993865</v>
      </c>
      <c r="R481" s="193">
        <v>0.67182405330463546</v>
      </c>
      <c r="S481" s="193">
        <v>0.6631381081970773</v>
      </c>
      <c r="T481" s="193">
        <v>0.63791699639148791</v>
      </c>
    </row>
    <row r="482" spans="1:20" x14ac:dyDescent="0.25">
      <c r="A482" t="str">
        <f t="shared" si="14"/>
        <v>125 houtnijverheid</v>
      </c>
      <c r="B482" s="10">
        <v>129</v>
      </c>
      <c r="C482" s="3" t="s">
        <v>29</v>
      </c>
      <c r="D482" s="194"/>
      <c r="E482" s="50">
        <v>76.434436928962626</v>
      </c>
      <c r="F482" s="50">
        <v>43.469101438232002</v>
      </c>
      <c r="G482" s="50">
        <v>74.290265486388265</v>
      </c>
      <c r="H482" s="50">
        <v>78.892966565997583</v>
      </c>
      <c r="I482" s="50">
        <v>78.346547373434092</v>
      </c>
      <c r="J482" s="50">
        <v>77.581320633965362</v>
      </c>
      <c r="K482" s="50">
        <v>81.244182159175594</v>
      </c>
      <c r="L482" s="50">
        <v>93.853289317452919</v>
      </c>
      <c r="M482" s="50">
        <v>84.81078656511049</v>
      </c>
      <c r="N482" s="50">
        <v>-91.498440452185832</v>
      </c>
      <c r="O482" s="284">
        <v>53.303294742230818</v>
      </c>
      <c r="P482" s="50">
        <v>54.99683198832652</v>
      </c>
      <c r="Q482" s="50">
        <v>55.960234016364595</v>
      </c>
      <c r="R482" s="50">
        <v>56.124806148364641</v>
      </c>
      <c r="S482" s="50">
        <v>55.3971961040953</v>
      </c>
      <c r="T482" s="50">
        <v>53.853094384670456</v>
      </c>
    </row>
    <row r="483" spans="1:20" x14ac:dyDescent="0.25">
      <c r="A483" t="str">
        <f t="shared" si="14"/>
        <v>130 drukkerij-, grafische kunst- en dagbladbedrijf</v>
      </c>
      <c r="B483" s="10">
        <v>130</v>
      </c>
      <c r="C483" s="3" t="s">
        <v>25</v>
      </c>
      <c r="D483" s="50">
        <v>6191</v>
      </c>
      <c r="E483" s="50">
        <v>6151</v>
      </c>
      <c r="F483" s="50">
        <v>6019</v>
      </c>
      <c r="G483" s="50">
        <v>5971</v>
      </c>
      <c r="H483" s="50">
        <v>5782</v>
      </c>
      <c r="I483" s="50">
        <v>5639</v>
      </c>
      <c r="J483" s="50">
        <v>5104</v>
      </c>
      <c r="K483" s="50">
        <v>4848</v>
      </c>
      <c r="L483" s="50">
        <v>4721</v>
      </c>
      <c r="M483" s="50">
        <v>4576</v>
      </c>
      <c r="N483" s="50">
        <v>4344.2272664122011</v>
      </c>
      <c r="O483" s="284">
        <v>4192.9597751402225</v>
      </c>
      <c r="P483" s="50">
        <v>4046.9594700701782</v>
      </c>
      <c r="Q483" s="50">
        <v>3906.0429459624352</v>
      </c>
      <c r="R483" s="50">
        <v>3770.0331838110346</v>
      </c>
      <c r="S483" s="50">
        <v>3638.7593284728473</v>
      </c>
      <c r="T483" s="50">
        <v>3512.0564740397294</v>
      </c>
    </row>
    <row r="484" spans="1:20" x14ac:dyDescent="0.25">
      <c r="A484" t="str">
        <f t="shared" si="14"/>
        <v>130 drukkerij-, grafische kunst- en dagbladbedrijf</v>
      </c>
      <c r="B484" s="10">
        <v>130</v>
      </c>
      <c r="C484" s="3" t="s">
        <v>83</v>
      </c>
      <c r="D484" s="192"/>
      <c r="E484" s="50">
        <v>-40</v>
      </c>
      <c r="F484" s="50">
        <v>-132</v>
      </c>
      <c r="G484" s="50">
        <v>-48</v>
      </c>
      <c r="H484" s="50">
        <v>-189</v>
      </c>
      <c r="I484" s="50">
        <v>-143</v>
      </c>
      <c r="J484" s="50">
        <v>-535</v>
      </c>
      <c r="K484" s="50">
        <v>-256</v>
      </c>
      <c r="L484" s="50">
        <v>-127</v>
      </c>
      <c r="M484" s="50">
        <v>-145</v>
      </c>
      <c r="N484" s="50">
        <v>-231.77273358779894</v>
      </c>
      <c r="O484" s="284">
        <v>-151.26749127197854</v>
      </c>
      <c r="P484" s="50">
        <v>-146.00030507004431</v>
      </c>
      <c r="Q484" s="50">
        <v>-140.91652410774304</v>
      </c>
      <c r="R484" s="50">
        <v>-136.00976215140054</v>
      </c>
      <c r="S484" s="50">
        <v>-131.27385533818733</v>
      </c>
      <c r="T484" s="50">
        <v>-126.70285443311786</v>
      </c>
    </row>
    <row r="485" spans="1:20" x14ac:dyDescent="0.25">
      <c r="A485" t="str">
        <f t="shared" si="14"/>
        <v>130 drukkerij-, grafische kunst- en dagbladbedrijf</v>
      </c>
      <c r="B485" s="10">
        <v>130</v>
      </c>
      <c r="C485" s="3" t="s">
        <v>84</v>
      </c>
      <c r="D485" s="192"/>
      <c r="E485" s="193">
        <v>0.99353900823776453</v>
      </c>
      <c r="F485" s="193">
        <v>0.97854007478458782</v>
      </c>
      <c r="G485" s="193">
        <v>0.99202525336434622</v>
      </c>
      <c r="H485" s="193">
        <v>0.96834701055099648</v>
      </c>
      <c r="I485" s="193">
        <v>0.97526807333102727</v>
      </c>
      <c r="J485" s="193">
        <v>0.90512502216705093</v>
      </c>
      <c r="K485" s="193">
        <v>0.94984326018808773</v>
      </c>
      <c r="L485" s="193">
        <v>0.9738036303630363</v>
      </c>
      <c r="M485" s="193">
        <v>0.96928616818470659</v>
      </c>
      <c r="N485" s="193">
        <v>0.94935036416350549</v>
      </c>
      <c r="O485" s="285">
        <v>0.96517965520783933</v>
      </c>
      <c r="P485" s="193">
        <v>0.96517965520783899</v>
      </c>
      <c r="Q485" s="193">
        <v>0.96517965520783944</v>
      </c>
      <c r="R485" s="193">
        <v>0.96517965520783888</v>
      </c>
      <c r="S485" s="193">
        <v>0.96517965520783933</v>
      </c>
      <c r="T485" s="193">
        <v>0.96517965520783866</v>
      </c>
    </row>
    <row r="486" spans="1:20" x14ac:dyDescent="0.25">
      <c r="A486" t="str">
        <f t="shared" si="14"/>
        <v>130 drukkerij-, grafische kunst- en dagbladbedrijf</v>
      </c>
      <c r="B486" s="10">
        <v>130</v>
      </c>
      <c r="C486" s="3" t="s">
        <v>8</v>
      </c>
      <c r="D486" s="50">
        <v>10</v>
      </c>
      <c r="E486" s="50">
        <v>17</v>
      </c>
      <c r="F486" s="50">
        <v>21</v>
      </c>
      <c r="G486" s="50">
        <v>18</v>
      </c>
      <c r="H486" s="50">
        <v>15</v>
      </c>
      <c r="I486" s="50">
        <v>7</v>
      </c>
      <c r="J486" s="50">
        <v>16</v>
      </c>
      <c r="K486" s="50">
        <v>7</v>
      </c>
      <c r="L486" s="50">
        <v>22</v>
      </c>
      <c r="M486" s="50">
        <v>21</v>
      </c>
      <c r="N486" s="50">
        <v>11.985263188688908</v>
      </c>
      <c r="O486" s="284">
        <v>12.416209730196412</v>
      </c>
      <c r="P486" s="50">
        <v>12.880268161502514</v>
      </c>
      <c r="Q486" s="50">
        <v>13.180308839386232</v>
      </c>
      <c r="R486" s="50">
        <v>13.305929033820998</v>
      </c>
      <c r="S486" s="50">
        <v>13.386707378094112</v>
      </c>
      <c r="T486" s="50">
        <v>13.11206059171278</v>
      </c>
    </row>
    <row r="487" spans="1:20" x14ac:dyDescent="0.25">
      <c r="A487" t="str">
        <f t="shared" si="14"/>
        <v>130 drukkerij-, grafische kunst- en dagbladbedrijf</v>
      </c>
      <c r="B487" s="10">
        <v>130</v>
      </c>
      <c r="C487" s="3" t="s">
        <v>9</v>
      </c>
      <c r="D487" s="50">
        <v>293</v>
      </c>
      <c r="E487" s="50">
        <v>308</v>
      </c>
      <c r="F487" s="50">
        <v>285</v>
      </c>
      <c r="G487" s="50">
        <v>306</v>
      </c>
      <c r="H487" s="50">
        <v>273</v>
      </c>
      <c r="I487" s="50">
        <v>251</v>
      </c>
      <c r="J487" s="50">
        <v>245</v>
      </c>
      <c r="K487" s="50">
        <v>202</v>
      </c>
      <c r="L487" s="50">
        <v>209</v>
      </c>
      <c r="M487" s="50">
        <v>227</v>
      </c>
      <c r="N487" s="50">
        <v>202.27077290521089</v>
      </c>
      <c r="O487" s="284">
        <v>209.54369538169141</v>
      </c>
      <c r="P487" s="50">
        <v>217.37543475159117</v>
      </c>
      <c r="Q487" s="50">
        <v>222.43910826990145</v>
      </c>
      <c r="R487" s="50">
        <v>224.55915297987519</v>
      </c>
      <c r="S487" s="50">
        <v>225.92241867315971</v>
      </c>
      <c r="T487" s="50">
        <v>221.28730829780204</v>
      </c>
    </row>
    <row r="488" spans="1:20" x14ac:dyDescent="0.25">
      <c r="A488" t="str">
        <f t="shared" si="14"/>
        <v>130 drukkerij-, grafische kunst- en dagbladbedrijf</v>
      </c>
      <c r="B488" s="10">
        <v>130</v>
      </c>
      <c r="C488" s="3" t="s">
        <v>10</v>
      </c>
      <c r="D488" s="50">
        <v>548</v>
      </c>
      <c r="E488" s="50">
        <v>504</v>
      </c>
      <c r="F488" s="50">
        <v>470</v>
      </c>
      <c r="G488" s="50">
        <v>460</v>
      </c>
      <c r="H488" s="50">
        <v>485</v>
      </c>
      <c r="I488" s="50">
        <v>477</v>
      </c>
      <c r="J488" s="50">
        <v>426</v>
      </c>
      <c r="K488" s="50">
        <v>405</v>
      </c>
      <c r="L488" s="50">
        <v>389</v>
      </c>
      <c r="M488" s="50">
        <v>363</v>
      </c>
      <c r="N488" s="50">
        <v>352.32004191684865</v>
      </c>
      <c r="O488" s="284">
        <v>364.98819122466989</v>
      </c>
      <c r="P488" s="50">
        <v>378.6297010852071</v>
      </c>
      <c r="Q488" s="50">
        <v>387.44972802533437</v>
      </c>
      <c r="R488" s="50">
        <v>391.14247231238744</v>
      </c>
      <c r="S488" s="50">
        <v>393.5170409131951</v>
      </c>
      <c r="T488" s="50">
        <v>385.44349544599839</v>
      </c>
    </row>
    <row r="489" spans="1:20" x14ac:dyDescent="0.25">
      <c r="A489" t="str">
        <f t="shared" si="14"/>
        <v>130 drukkerij-, grafische kunst- en dagbladbedrijf</v>
      </c>
      <c r="B489" s="10">
        <v>130</v>
      </c>
      <c r="C489" s="3" t="s">
        <v>11</v>
      </c>
      <c r="D489" s="50">
        <v>713</v>
      </c>
      <c r="E489" s="50">
        <v>690</v>
      </c>
      <c r="F489" s="50">
        <v>676</v>
      </c>
      <c r="G489" s="50">
        <v>613</v>
      </c>
      <c r="H489" s="50">
        <v>567</v>
      </c>
      <c r="I489" s="50">
        <v>526</v>
      </c>
      <c r="J489" s="50">
        <v>460</v>
      </c>
      <c r="K489" s="50">
        <v>417</v>
      </c>
      <c r="L489" s="50">
        <v>424</v>
      </c>
      <c r="M489" s="50">
        <v>427</v>
      </c>
      <c r="N489" s="50">
        <v>408.80305894972628</v>
      </c>
      <c r="O489" s="284">
        <v>397.18308166973321</v>
      </c>
      <c r="P489" s="50">
        <v>399.81402536107419</v>
      </c>
      <c r="Q489" s="50">
        <v>371.10025232640567</v>
      </c>
      <c r="R489" s="50">
        <v>370.37758433919555</v>
      </c>
      <c r="S489" s="50">
        <v>379.22005211756004</v>
      </c>
      <c r="T489" s="50">
        <v>387.37531123961594</v>
      </c>
    </row>
    <row r="490" spans="1:20" x14ac:dyDescent="0.25">
      <c r="A490" t="str">
        <f t="shared" si="14"/>
        <v>130 drukkerij-, grafische kunst- en dagbladbedrijf</v>
      </c>
      <c r="B490" s="10">
        <v>130</v>
      </c>
      <c r="C490" s="3" t="s">
        <v>12</v>
      </c>
      <c r="D490" s="50">
        <v>817</v>
      </c>
      <c r="E490" s="50">
        <v>792</v>
      </c>
      <c r="F490" s="50">
        <v>718</v>
      </c>
      <c r="G490" s="50">
        <v>724</v>
      </c>
      <c r="H490" s="50">
        <v>671</v>
      </c>
      <c r="I490" s="50">
        <v>653</v>
      </c>
      <c r="J490" s="50">
        <v>568</v>
      </c>
      <c r="K490" s="50">
        <v>534</v>
      </c>
      <c r="L490" s="50">
        <v>503</v>
      </c>
      <c r="M490" s="50">
        <v>473</v>
      </c>
      <c r="N490" s="50">
        <v>439.94995867922921</v>
      </c>
      <c r="O490" s="284">
        <v>405.48375709097297</v>
      </c>
      <c r="P490" s="50">
        <v>367.9318930854127</v>
      </c>
      <c r="Q490" s="50">
        <v>374.27898298619345</v>
      </c>
      <c r="R490" s="50">
        <v>373.03716953901892</v>
      </c>
      <c r="S490" s="50">
        <v>357.13989697774844</v>
      </c>
      <c r="T490" s="50">
        <v>346.98841352426768</v>
      </c>
    </row>
    <row r="491" spans="1:20" x14ac:dyDescent="0.25">
      <c r="A491" t="str">
        <f t="shared" si="14"/>
        <v>130 drukkerij-, grafische kunst- en dagbladbedrijf</v>
      </c>
      <c r="B491" s="10">
        <v>130</v>
      </c>
      <c r="C491" s="3" t="s">
        <v>13</v>
      </c>
      <c r="D491" s="50">
        <v>995</v>
      </c>
      <c r="E491" s="50">
        <v>951</v>
      </c>
      <c r="F491" s="50">
        <v>916</v>
      </c>
      <c r="G491" s="50">
        <v>867</v>
      </c>
      <c r="H491" s="50">
        <v>818</v>
      </c>
      <c r="I491" s="50">
        <v>756</v>
      </c>
      <c r="J491" s="50">
        <v>660</v>
      </c>
      <c r="K491" s="50">
        <v>611</v>
      </c>
      <c r="L491" s="50">
        <v>572</v>
      </c>
      <c r="M491" s="50">
        <v>540</v>
      </c>
      <c r="N491" s="50">
        <v>526.57727355190934</v>
      </c>
      <c r="O491" s="284">
        <v>496.43338484969593</v>
      </c>
      <c r="P491" s="50">
        <v>480.43237167293239</v>
      </c>
      <c r="Q491" s="50">
        <v>446.98065594034608</v>
      </c>
      <c r="R491" s="50">
        <v>413.22384354088047</v>
      </c>
      <c r="S491" s="50">
        <v>384.35055579510072</v>
      </c>
      <c r="T491" s="50">
        <v>354.24007737532469</v>
      </c>
    </row>
    <row r="492" spans="1:20" x14ac:dyDescent="0.25">
      <c r="A492" t="str">
        <f t="shared" si="14"/>
        <v>130 drukkerij-, grafische kunst- en dagbladbedrijf</v>
      </c>
      <c r="B492" s="10">
        <v>130</v>
      </c>
      <c r="C492" s="3" t="s">
        <v>14</v>
      </c>
      <c r="D492" s="50">
        <v>1049</v>
      </c>
      <c r="E492" s="50">
        <v>1027</v>
      </c>
      <c r="F492" s="50">
        <v>1004</v>
      </c>
      <c r="G492" s="50">
        <v>980</v>
      </c>
      <c r="H492" s="50">
        <v>976</v>
      </c>
      <c r="I492" s="50">
        <v>931</v>
      </c>
      <c r="J492" s="50">
        <v>809</v>
      </c>
      <c r="K492" s="50">
        <v>757</v>
      </c>
      <c r="L492" s="50">
        <v>700</v>
      </c>
      <c r="M492" s="50">
        <v>647</v>
      </c>
      <c r="N492" s="50">
        <v>590.81775424400917</v>
      </c>
      <c r="O492" s="284">
        <v>569.38256544783826</v>
      </c>
      <c r="P492" s="50">
        <v>522.85058491084953</v>
      </c>
      <c r="Q492" s="50">
        <v>500.83374701749631</v>
      </c>
      <c r="R492" s="50">
        <v>471.75660784793962</v>
      </c>
      <c r="S492" s="50">
        <v>460.03020063086171</v>
      </c>
      <c r="T492" s="50">
        <v>433.69579566511726</v>
      </c>
    </row>
    <row r="493" spans="1:20" x14ac:dyDescent="0.25">
      <c r="A493" t="str">
        <f t="shared" si="14"/>
        <v>130 drukkerij-, grafische kunst- en dagbladbedrijf</v>
      </c>
      <c r="B493" s="10">
        <v>130</v>
      </c>
      <c r="C493" s="3" t="s">
        <v>15</v>
      </c>
      <c r="D493" s="50">
        <v>1042</v>
      </c>
      <c r="E493" s="50">
        <v>1102</v>
      </c>
      <c r="F493" s="50">
        <v>1097</v>
      </c>
      <c r="G493" s="50">
        <v>1076</v>
      </c>
      <c r="H493" s="50">
        <v>987</v>
      </c>
      <c r="I493" s="50">
        <v>939</v>
      </c>
      <c r="J493" s="50">
        <v>841</v>
      </c>
      <c r="K493" s="50">
        <v>809</v>
      </c>
      <c r="L493" s="50">
        <v>793</v>
      </c>
      <c r="M493" s="50">
        <v>817</v>
      </c>
      <c r="N493" s="50">
        <v>774.91820696948571</v>
      </c>
      <c r="O493" s="284">
        <v>716.24705601981384</v>
      </c>
      <c r="P493" s="50">
        <v>664.53406940889715</v>
      </c>
      <c r="Q493" s="50">
        <v>610.29920658460208</v>
      </c>
      <c r="R493" s="50">
        <v>559.02923368084578</v>
      </c>
      <c r="S493" s="50">
        <v>510.43931351538032</v>
      </c>
      <c r="T493" s="50">
        <v>491.96577931274862</v>
      </c>
    </row>
    <row r="494" spans="1:20" x14ac:dyDescent="0.25">
      <c r="A494" t="str">
        <f t="shared" si="14"/>
        <v>130 drukkerij-, grafische kunst- en dagbladbedrijf</v>
      </c>
      <c r="B494" s="10">
        <v>130</v>
      </c>
      <c r="C494" s="3" t="s">
        <v>16</v>
      </c>
      <c r="D494" s="50">
        <v>610</v>
      </c>
      <c r="E494" s="50">
        <v>617</v>
      </c>
      <c r="F494" s="50">
        <v>665</v>
      </c>
      <c r="G494" s="50">
        <v>750</v>
      </c>
      <c r="H494" s="50">
        <v>802</v>
      </c>
      <c r="I494" s="50">
        <v>893</v>
      </c>
      <c r="J494" s="50">
        <v>849</v>
      </c>
      <c r="K494" s="50">
        <v>849</v>
      </c>
      <c r="L494" s="50">
        <v>816</v>
      </c>
      <c r="M494" s="50">
        <v>757</v>
      </c>
      <c r="N494" s="50">
        <v>704.08836553053482</v>
      </c>
      <c r="O494" s="284">
        <v>663.29011456514388</v>
      </c>
      <c r="P494" s="50">
        <v>642.2429589724436</v>
      </c>
      <c r="Q494" s="50">
        <v>634.48033116137492</v>
      </c>
      <c r="R494" s="50">
        <v>634.82590423578699</v>
      </c>
      <c r="S494" s="50">
        <v>600.25530262230177</v>
      </c>
      <c r="T494" s="50">
        <v>552.81362693041854</v>
      </c>
    </row>
    <row r="495" spans="1:20" x14ac:dyDescent="0.25">
      <c r="A495" t="str">
        <f t="shared" si="14"/>
        <v>130 drukkerij-, grafische kunst- en dagbladbedrijf</v>
      </c>
      <c r="B495" s="10">
        <v>130</v>
      </c>
      <c r="C495" s="3" t="s">
        <v>17</v>
      </c>
      <c r="D495" s="50">
        <v>103</v>
      </c>
      <c r="E495" s="50">
        <v>132</v>
      </c>
      <c r="F495" s="50">
        <v>155</v>
      </c>
      <c r="G495" s="50">
        <v>161</v>
      </c>
      <c r="H495" s="50">
        <v>173</v>
      </c>
      <c r="I495" s="50">
        <v>190</v>
      </c>
      <c r="J495" s="50">
        <v>212</v>
      </c>
      <c r="K495" s="50">
        <v>239</v>
      </c>
      <c r="L495" s="50">
        <v>275</v>
      </c>
      <c r="M495" s="50">
        <v>280</v>
      </c>
      <c r="N495" s="50">
        <v>306.30732725064973</v>
      </c>
      <c r="O495" s="284">
        <v>316.18977967580935</v>
      </c>
      <c r="P495" s="50">
        <v>307.71697280415543</v>
      </c>
      <c r="Q495" s="50">
        <v>280.15934640327094</v>
      </c>
      <c r="R495" s="50">
        <v>246.45800124529043</v>
      </c>
      <c r="S495" s="50">
        <v>235.82151408169705</v>
      </c>
      <c r="T495" s="50">
        <v>227.75728548403333</v>
      </c>
    </row>
    <row r="496" spans="1:20" x14ac:dyDescent="0.25">
      <c r="A496" t="str">
        <f t="shared" si="14"/>
        <v>130 drukkerij-, grafische kunst- en dagbladbedrijf</v>
      </c>
      <c r="B496" s="10">
        <v>130</v>
      </c>
      <c r="C496" s="3" t="s">
        <v>85</v>
      </c>
      <c r="D496" s="50">
        <v>11</v>
      </c>
      <c r="E496" s="50">
        <v>11</v>
      </c>
      <c r="F496" s="50">
        <v>12</v>
      </c>
      <c r="G496" s="50">
        <v>16</v>
      </c>
      <c r="H496" s="50">
        <v>15</v>
      </c>
      <c r="I496" s="50">
        <v>16</v>
      </c>
      <c r="J496" s="50">
        <v>18</v>
      </c>
      <c r="K496" s="50">
        <v>18</v>
      </c>
      <c r="L496" s="50">
        <v>18</v>
      </c>
      <c r="M496" s="50">
        <v>24</v>
      </c>
      <c r="N496" s="50">
        <v>26.189243225909888</v>
      </c>
      <c r="O496" s="284">
        <v>41.801939484656586</v>
      </c>
      <c r="P496" s="50">
        <v>52.551189856114213</v>
      </c>
      <c r="Q496" s="50">
        <v>64.841278408122804</v>
      </c>
      <c r="R496" s="50">
        <v>72.317285055993807</v>
      </c>
      <c r="S496" s="50">
        <v>78.676325767747272</v>
      </c>
      <c r="T496" s="50">
        <v>97.377320172692009</v>
      </c>
    </row>
    <row r="497" spans="1:20" x14ac:dyDescent="0.25">
      <c r="A497" t="str">
        <f t="shared" si="14"/>
        <v>130 drukkerij-, grafische kunst- en dagbladbedrijf</v>
      </c>
      <c r="B497" s="10">
        <v>130</v>
      </c>
      <c r="C497" s="3" t="s">
        <v>6</v>
      </c>
      <c r="D497" s="50">
        <v>724</v>
      </c>
      <c r="E497" s="50">
        <v>760</v>
      </c>
      <c r="F497" s="50">
        <v>832</v>
      </c>
      <c r="G497" s="50">
        <v>927</v>
      </c>
      <c r="H497" s="50">
        <v>990</v>
      </c>
      <c r="I497" s="50">
        <v>1099</v>
      </c>
      <c r="J497" s="50">
        <v>1079</v>
      </c>
      <c r="K497" s="50">
        <v>1106</v>
      </c>
      <c r="L497" s="50">
        <v>1109</v>
      </c>
      <c r="M497" s="50">
        <v>1061</v>
      </c>
      <c r="N497" s="50">
        <v>1036.5849360070945</v>
      </c>
      <c r="O497" s="284">
        <v>1021.2818337256098</v>
      </c>
      <c r="P497" s="50">
        <v>1002.5111216327132</v>
      </c>
      <c r="Q497" s="50">
        <v>979.48095597276858</v>
      </c>
      <c r="R497" s="50">
        <v>953.60119053707126</v>
      </c>
      <c r="S497" s="50">
        <v>914.75314247174606</v>
      </c>
      <c r="T497" s="50">
        <v>877.94823258714382</v>
      </c>
    </row>
    <row r="498" spans="1:20" x14ac:dyDescent="0.25">
      <c r="A498" t="str">
        <f t="shared" si="14"/>
        <v>130 drukkerij-, grafische kunst- en dagbladbedrijf</v>
      </c>
      <c r="B498" s="10">
        <v>130</v>
      </c>
      <c r="C498" s="3" t="s">
        <v>86</v>
      </c>
      <c r="D498" s="193">
        <v>0.96195691687846452</v>
      </c>
      <c r="E498" s="192"/>
      <c r="F498" s="192"/>
      <c r="G498" s="192"/>
      <c r="H498" s="192"/>
      <c r="I498" s="192"/>
      <c r="J498" s="192"/>
      <c r="K498" s="192"/>
      <c r="L498" s="192"/>
      <c r="M498" s="192"/>
      <c r="N498" s="192"/>
      <c r="O498" s="286"/>
      <c r="P498" s="192"/>
      <c r="Q498" s="192"/>
      <c r="R498" s="192"/>
      <c r="S498" s="192"/>
      <c r="T498" s="192"/>
    </row>
    <row r="499" spans="1:20" x14ac:dyDescent="0.25">
      <c r="A499" t="str">
        <f t="shared" si="14"/>
        <v>130 drukkerij-, grafische kunst- en dagbladbedrijf</v>
      </c>
      <c r="B499" s="10">
        <v>130</v>
      </c>
      <c r="C499" s="3" t="s">
        <v>87</v>
      </c>
      <c r="D499" s="192"/>
      <c r="E499" s="193">
        <v>-1.5791045679650006E-2</v>
      </c>
      <c r="F499" s="193">
        <v>-8.2915789530616513E-3</v>
      </c>
      <c r="G499" s="193">
        <v>-1.5034168242940849E-2</v>
      </c>
      <c r="H499" s="193">
        <v>-3.1950468362659801E-3</v>
      </c>
      <c r="I499" s="193">
        <v>-6.6555782262813779E-3</v>
      </c>
      <c r="J499" s="193">
        <v>2.8415947355706794E-2</v>
      </c>
      <c r="K499" s="193">
        <v>6.056828345188392E-3</v>
      </c>
      <c r="L499" s="193">
        <v>-5.9233567422858902E-3</v>
      </c>
      <c r="M499" s="193">
        <v>-3.6646256531210342E-3</v>
      </c>
      <c r="N499" s="193">
        <v>6.3032763574795148E-3</v>
      </c>
      <c r="O499" s="285">
        <v>-1.611369164687404E-3</v>
      </c>
      <c r="P499" s="193">
        <v>-1.6113691646872375E-3</v>
      </c>
      <c r="Q499" s="193">
        <v>-1.6113691646874595E-3</v>
      </c>
      <c r="R499" s="193">
        <v>-1.6113691646871819E-3</v>
      </c>
      <c r="S499" s="193">
        <v>-1.611369164687404E-3</v>
      </c>
      <c r="T499" s="193">
        <v>-1.6113691646870709E-3</v>
      </c>
    </row>
    <row r="500" spans="1:20" x14ac:dyDescent="0.25">
      <c r="A500" t="str">
        <f t="shared" si="14"/>
        <v>130 drukkerij-, grafische kunst- en dagbladbedrijf</v>
      </c>
      <c r="B500" s="10">
        <v>130</v>
      </c>
      <c r="C500" s="3" t="s">
        <v>88</v>
      </c>
      <c r="D500" s="194"/>
      <c r="E500" s="50">
        <v>3.5134998533234878</v>
      </c>
      <c r="F500" s="50">
        <v>6.1004406850019315</v>
      </c>
      <c r="G500" s="50">
        <v>7.3942441181502172</v>
      </c>
      <c r="H500" s="50">
        <v>6.5510277151631904</v>
      </c>
      <c r="I500" s="50">
        <v>5.4072817917857616</v>
      </c>
      <c r="J500" s="50">
        <v>2.7688988485739392</v>
      </c>
      <c r="K500" s="50">
        <v>5.971165749714995</v>
      </c>
      <c r="L500" s="50">
        <v>2.5285237198879904</v>
      </c>
      <c r="M500" s="50">
        <v>7.9964809178953109</v>
      </c>
      <c r="N500" s="50">
        <v>7.8423304547590442</v>
      </c>
      <c r="O500" s="284">
        <v>4.3809692005124852</v>
      </c>
      <c r="P500" s="50">
        <v>4.5384929441039938</v>
      </c>
      <c r="Q500" s="50">
        <v>4.7081200655767041</v>
      </c>
      <c r="R500" s="50">
        <v>4.8177938331039813</v>
      </c>
      <c r="S500" s="50">
        <v>4.8637117402969121</v>
      </c>
      <c r="T500" s="50">
        <v>4.893238621163654</v>
      </c>
    </row>
    <row r="501" spans="1:20" x14ac:dyDescent="0.25">
      <c r="A501" t="str">
        <f t="shared" si="14"/>
        <v>130 drukkerij-, grafische kunst- en dagbladbedrijf</v>
      </c>
      <c r="B501" s="10">
        <v>130</v>
      </c>
      <c r="C501" s="3" t="s">
        <v>89</v>
      </c>
      <c r="D501" s="194"/>
      <c r="E501" s="50">
        <v>52.397087221833836</v>
      </c>
      <c r="F501" s="50">
        <v>57.389367711942185</v>
      </c>
      <c r="G501" s="50">
        <v>51.182160097525738</v>
      </c>
      <c r="H501" s="50">
        <v>58.576248307785939</v>
      </c>
      <c r="I501" s="50">
        <v>51.314476852177954</v>
      </c>
      <c r="J501" s="50">
        <v>55.982197206414803</v>
      </c>
      <c r="K501" s="50">
        <v>49.165993195298</v>
      </c>
      <c r="L501" s="50">
        <v>38.116862308045285</v>
      </c>
      <c r="M501" s="50">
        <v>39.909818472791216</v>
      </c>
      <c r="N501" s="50">
        <v>45.609741475658026</v>
      </c>
      <c r="O501" s="284">
        <v>39.040145494582575</v>
      </c>
      <c r="P501" s="50">
        <v>40.443887357900046</v>
      </c>
      <c r="Q501" s="50">
        <v>41.955486093026309</v>
      </c>
      <c r="R501" s="50">
        <v>42.932822304543883</v>
      </c>
      <c r="S501" s="50">
        <v>43.342010704546546</v>
      </c>
      <c r="T501" s="50">
        <v>43.60513369680681</v>
      </c>
    </row>
    <row r="502" spans="1:20" x14ac:dyDescent="0.25">
      <c r="A502" t="str">
        <f t="shared" si="14"/>
        <v>130 drukkerij-, grafische kunst- en dagbladbedrijf</v>
      </c>
      <c r="B502" s="10">
        <v>130</v>
      </c>
      <c r="C502" s="3" t="s">
        <v>90</v>
      </c>
      <c r="D502" s="194"/>
      <c r="E502" s="50">
        <v>73.026250541859383</v>
      </c>
      <c r="F502" s="50">
        <v>70.942560195706236</v>
      </c>
      <c r="G502" s="50">
        <v>62.987735597212989</v>
      </c>
      <c r="H502" s="50">
        <v>67.093566857108684</v>
      </c>
      <c r="I502" s="50">
        <v>69.061598636054953</v>
      </c>
      <c r="J502" s="50">
        <v>84.651555948790232</v>
      </c>
      <c r="K502" s="50">
        <v>66.075775960187173</v>
      </c>
      <c r="L502" s="50">
        <v>57.96654443834241</v>
      </c>
      <c r="M502" s="50">
        <v>56.55515450853747</v>
      </c>
      <c r="N502" s="50">
        <v>56.393466904395815</v>
      </c>
      <c r="O502" s="284">
        <v>51.945805486779904</v>
      </c>
      <c r="P502" s="50">
        <v>53.813588018370595</v>
      </c>
      <c r="Q502" s="50">
        <v>55.824882107421224</v>
      </c>
      <c r="R502" s="50">
        <v>57.125300333212017</v>
      </c>
      <c r="S502" s="50">
        <v>57.66975581012445</v>
      </c>
      <c r="T502" s="50">
        <v>58.019860442212703</v>
      </c>
    </row>
    <row r="503" spans="1:20" x14ac:dyDescent="0.25">
      <c r="A503" t="str">
        <f t="shared" si="14"/>
        <v>130 drukkerij-, grafische kunst- en dagbladbedrijf</v>
      </c>
      <c r="B503" s="10">
        <v>130</v>
      </c>
      <c r="C503" s="3" t="s">
        <v>91</v>
      </c>
      <c r="D503" s="194"/>
      <c r="E503" s="50">
        <v>82.977083591981923</v>
      </c>
      <c r="F503" s="50">
        <v>85.475035517457499</v>
      </c>
      <c r="G503" s="50">
        <v>79.182769074536253</v>
      </c>
      <c r="H503" s="50">
        <v>79.060691248757266</v>
      </c>
      <c r="I503" s="50">
        <v>71.165793772082097</v>
      </c>
      <c r="J503" s="50">
        <v>84.467388812589945</v>
      </c>
      <c r="K503" s="50">
        <v>63.583624368833355</v>
      </c>
      <c r="L503" s="50">
        <v>52.64420056157433</v>
      </c>
      <c r="M503" s="50">
        <v>54.48561814033711</v>
      </c>
      <c r="N503" s="50">
        <v>59.127423747969708</v>
      </c>
      <c r="O503" s="284">
        <v>53.37213075152652</v>
      </c>
      <c r="P503" s="50">
        <v>51.855060531184066</v>
      </c>
      <c r="Q503" s="50">
        <v>52.198548838377448</v>
      </c>
      <c r="R503" s="50">
        <v>48.449762680286575</v>
      </c>
      <c r="S503" s="50">
        <v>48.355413263228769</v>
      </c>
      <c r="T503" s="50">
        <v>49.509859973205856</v>
      </c>
    </row>
    <row r="504" spans="1:20" x14ac:dyDescent="0.25">
      <c r="A504" t="str">
        <f t="shared" si="14"/>
        <v>130 drukkerij-, grafische kunst- en dagbladbedrijf</v>
      </c>
      <c r="B504" s="10">
        <v>130</v>
      </c>
      <c r="C504" s="3" t="s">
        <v>92</v>
      </c>
      <c r="D504" s="194"/>
      <c r="E504" s="50">
        <v>79.441981947006283</v>
      </c>
      <c r="F504" s="50">
        <v>82.950654394127469</v>
      </c>
      <c r="G504" s="50">
        <v>70.359035353229771</v>
      </c>
      <c r="H504" s="50">
        <v>79.518517764363452</v>
      </c>
      <c r="I504" s="50">
        <v>71.375394238249783</v>
      </c>
      <c r="J504" s="50">
        <v>92.36241028488493</v>
      </c>
      <c r="K504" s="50">
        <v>67.639758597760064</v>
      </c>
      <c r="L504" s="50">
        <v>57.193480971746261</v>
      </c>
      <c r="M504" s="50">
        <v>55.009401904120274</v>
      </c>
      <c r="N504" s="50">
        <v>56.443340713934319</v>
      </c>
      <c r="O504" s="284">
        <v>49.017413794494388</v>
      </c>
      <c r="P504" s="50">
        <v>45.177331458203568</v>
      </c>
      <c r="Q504" s="50">
        <v>40.99345731433251</v>
      </c>
      <c r="R504" s="50">
        <v>41.700623949809597</v>
      </c>
      <c r="S504" s="50">
        <v>41.562266206173256</v>
      </c>
      <c r="T504" s="50">
        <v>39.791057522169815</v>
      </c>
    </row>
    <row r="505" spans="1:20" x14ac:dyDescent="0.25">
      <c r="A505" t="str">
        <f t="shared" si="14"/>
        <v>130 drukkerij-, grafische kunst- en dagbladbedrijf</v>
      </c>
      <c r="B505" s="10">
        <v>130</v>
      </c>
      <c r="C505" s="3" t="s">
        <v>93</v>
      </c>
      <c r="D505" s="194"/>
      <c r="E505" s="50">
        <v>95.247995138790202</v>
      </c>
      <c r="F505" s="50">
        <v>98.168016351447321</v>
      </c>
      <c r="G505" s="50">
        <v>88.378891236680687</v>
      </c>
      <c r="H505" s="50">
        <v>93.915717716139682</v>
      </c>
      <c r="I505" s="50">
        <v>85.777194310051911</v>
      </c>
      <c r="J505" s="50">
        <v>105.78981771455426</v>
      </c>
      <c r="K505" s="50">
        <v>77.599171521319505</v>
      </c>
      <c r="L505" s="50">
        <v>64.518127819926278</v>
      </c>
      <c r="M505" s="50">
        <v>61.691943631443912</v>
      </c>
      <c r="N505" s="50">
        <v>63.623313171353168</v>
      </c>
      <c r="O505" s="284">
        <v>57.874162325197204</v>
      </c>
      <c r="P505" s="50">
        <v>54.56115890578063</v>
      </c>
      <c r="Q505" s="50">
        <v>52.802546674543876</v>
      </c>
      <c r="R505" s="50">
        <v>49.125992209317531</v>
      </c>
      <c r="S505" s="50">
        <v>45.415905696828936</v>
      </c>
      <c r="T505" s="50">
        <v>42.242549333403218</v>
      </c>
    </row>
    <row r="506" spans="1:20" x14ac:dyDescent="0.25">
      <c r="A506" t="str">
        <f t="shared" si="14"/>
        <v>130 drukkerij-, grafische kunst- en dagbladbedrijf</v>
      </c>
      <c r="B506" s="10">
        <v>130</v>
      </c>
      <c r="C506" s="3" t="s">
        <v>94</v>
      </c>
      <c r="D506" s="194"/>
      <c r="E506" s="50">
        <v>74.999074142915276</v>
      </c>
      <c r="F506" s="50">
        <v>81.128119291765813</v>
      </c>
      <c r="G506" s="50">
        <v>72.541668949780046</v>
      </c>
      <c r="H506" s="50">
        <v>82.409944128725087</v>
      </c>
      <c r="I506" s="50">
        <v>78.696098373177307</v>
      </c>
      <c r="J506" s="50">
        <v>107.71928251501548</v>
      </c>
      <c r="K506" s="50">
        <v>75.515016817856377</v>
      </c>
      <c r="L506" s="50">
        <v>61.592146651596899</v>
      </c>
      <c r="M506" s="50">
        <v>58.535540634433666</v>
      </c>
      <c r="N506" s="50">
        <v>60.55279658725653</v>
      </c>
      <c r="O506" s="284">
        <v>50.618581331804783</v>
      </c>
      <c r="P506" s="50">
        <v>48.782111727349744</v>
      </c>
      <c r="Q506" s="50">
        <v>44.795463011358692</v>
      </c>
      <c r="R506" s="50">
        <v>42.909160354459353</v>
      </c>
      <c r="S506" s="50">
        <v>40.41796315637616</v>
      </c>
      <c r="T506" s="50">
        <v>39.413297854455863</v>
      </c>
    </row>
    <row r="507" spans="1:20" x14ac:dyDescent="0.25">
      <c r="A507" t="str">
        <f t="shared" si="14"/>
        <v>130 drukkerij-, grafische kunst- en dagbladbedrijf</v>
      </c>
      <c r="B507" s="10">
        <v>130</v>
      </c>
      <c r="C507" s="3" t="s">
        <v>95</v>
      </c>
      <c r="D507" s="192"/>
      <c r="E507" s="50">
        <v>72.524032008615151</v>
      </c>
      <c r="F507" s="50">
        <v>84.964492249681086</v>
      </c>
      <c r="G507" s="50">
        <v>77.18237047268687</v>
      </c>
      <c r="H507" s="50">
        <v>88.44375391217018</v>
      </c>
      <c r="I507" s="50">
        <v>77.712694469088234</v>
      </c>
      <c r="J507" s="50">
        <v>106.86551622612099</v>
      </c>
      <c r="K507" s="50">
        <v>76.908333570479641</v>
      </c>
      <c r="L507" s="50">
        <v>64.290006314789821</v>
      </c>
      <c r="M507" s="50">
        <v>64.809684269935573</v>
      </c>
      <c r="N507" s="50">
        <v>74.914913456579143</v>
      </c>
      <c r="O507" s="284">
        <v>64.923015456537271</v>
      </c>
      <c r="P507" s="50">
        <v>60.007518561897555</v>
      </c>
      <c r="Q507" s="50">
        <v>55.674979980601101</v>
      </c>
      <c r="R507" s="50">
        <v>51.131157412287891</v>
      </c>
      <c r="S507" s="50">
        <v>46.835734729803427</v>
      </c>
      <c r="T507" s="50">
        <v>42.764848138725412</v>
      </c>
    </row>
    <row r="508" spans="1:20" x14ac:dyDescent="0.25">
      <c r="A508" t="str">
        <f t="shared" si="14"/>
        <v>130 drukkerij-, grafische kunst- en dagbladbedrijf</v>
      </c>
      <c r="B508" s="10">
        <v>130</v>
      </c>
      <c r="C508" s="3" t="s">
        <v>96</v>
      </c>
      <c r="D508" s="192"/>
      <c r="E508" s="50">
        <v>61.92427617110453</v>
      </c>
      <c r="F508" s="50">
        <v>67.262053589274686</v>
      </c>
      <c r="G508" s="50">
        <v>68.010936042599312</v>
      </c>
      <c r="H508" s="50">
        <v>85.58340426094523</v>
      </c>
      <c r="I508" s="50">
        <v>88.741840781578418</v>
      </c>
      <c r="J508" s="50">
        <v>130.12992448679717</v>
      </c>
      <c r="K508" s="50">
        <v>104.73525565244476</v>
      </c>
      <c r="L508" s="50">
        <v>94.564078513179098</v>
      </c>
      <c r="M508" s="50">
        <v>92.731567521354691</v>
      </c>
      <c r="N508" s="50">
        <v>93.572413358379393</v>
      </c>
      <c r="O508" s="284">
        <v>81.459421320146205</v>
      </c>
      <c r="P508" s="50">
        <v>76.739272433705565</v>
      </c>
      <c r="Q508" s="50">
        <v>74.304224222498917</v>
      </c>
      <c r="R508" s="50">
        <v>73.406127903385993</v>
      </c>
      <c r="S508" s="50">
        <v>73.446108939919839</v>
      </c>
      <c r="T508" s="50">
        <v>69.446467218810412</v>
      </c>
    </row>
    <row r="509" spans="1:20" x14ac:dyDescent="0.25">
      <c r="A509" t="str">
        <f t="shared" si="14"/>
        <v>130 drukkerij-, grafische kunst- en dagbladbedrijf</v>
      </c>
      <c r="B509" s="10">
        <v>130</v>
      </c>
      <c r="C509" s="3" t="s">
        <v>97</v>
      </c>
      <c r="D509" s="192"/>
      <c r="E509" s="50">
        <v>29.264705585456301</v>
      </c>
      <c r="F509" s="50">
        <v>38.494212494125506</v>
      </c>
      <c r="G509" s="50">
        <v>44.156436058473673</v>
      </c>
      <c r="H509" s="50">
        <v>47.771816000760211</v>
      </c>
      <c r="I509" s="50">
        <v>50.733776318791413</v>
      </c>
      <c r="J509" s="50">
        <v>62.382766164452718</v>
      </c>
      <c r="K509" s="50">
        <v>64.865900595369979</v>
      </c>
      <c r="L509" s="50">
        <v>70.263859548496583</v>
      </c>
      <c r="M509" s="50">
        <v>81.468688186911805</v>
      </c>
      <c r="N509" s="50">
        <v>85.74094962600563</v>
      </c>
      <c r="O509" s="284">
        <v>91.372404354948657</v>
      </c>
      <c r="P509" s="50">
        <v>94.320369874138919</v>
      </c>
      <c r="Q509" s="50">
        <v>91.792905897200939</v>
      </c>
      <c r="R509" s="50">
        <v>83.572382394987329</v>
      </c>
      <c r="S509" s="50">
        <v>73.519168961536323</v>
      </c>
      <c r="T509" s="50">
        <v>70.346272593854053</v>
      </c>
    </row>
    <row r="510" spans="1:20" x14ac:dyDescent="0.25">
      <c r="A510" t="str">
        <f t="shared" si="14"/>
        <v>130 drukkerij-, grafische kunst- en dagbladbedrijf</v>
      </c>
      <c r="B510" s="10">
        <v>130</v>
      </c>
      <c r="C510" s="3" t="s">
        <v>98</v>
      </c>
      <c r="D510" s="192"/>
      <c r="E510" s="50">
        <v>3.7097763460275921</v>
      </c>
      <c r="F510" s="50">
        <v>3.7922704800200639</v>
      </c>
      <c r="G510" s="50">
        <v>4.0561112703615194</v>
      </c>
      <c r="H510" s="50">
        <v>5.5975743029888241</v>
      </c>
      <c r="I510" s="50">
        <v>5.1958179382017917</v>
      </c>
      <c r="J510" s="50">
        <v>6.1033502100603885</v>
      </c>
      <c r="K510" s="50">
        <v>6.4638048441286058</v>
      </c>
      <c r="L510" s="50">
        <v>6.248161512554069</v>
      </c>
      <c r="M510" s="50">
        <v>6.288818672159036</v>
      </c>
      <c r="N510" s="50">
        <v>8.6243212111331289</v>
      </c>
      <c r="O510" s="284">
        <v>9.2037400007372465</v>
      </c>
      <c r="P510" s="50">
        <v>14.690542190341011</v>
      </c>
      <c r="Q510" s="50">
        <v>18.468173516619505</v>
      </c>
      <c r="R510" s="50">
        <v>22.787304796702337</v>
      </c>
      <c r="S510" s="50">
        <v>25.414613300321651</v>
      </c>
      <c r="T510" s="50">
        <v>27.649384151095223</v>
      </c>
    </row>
    <row r="511" spans="1:20" x14ac:dyDescent="0.25">
      <c r="A511" t="str">
        <f t="shared" si="14"/>
        <v>130 drukkerij-, grafische kunst- en dagbladbedrijf</v>
      </c>
      <c r="B511" s="10">
        <v>130</v>
      </c>
      <c r="C511" s="3" t="s">
        <v>26</v>
      </c>
      <c r="D511" s="194"/>
      <c r="E511" s="50">
        <v>94.898758102588431</v>
      </c>
      <c r="F511" s="50">
        <v>109.54853656342026</v>
      </c>
      <c r="G511" s="50">
        <v>116.2234833714345</v>
      </c>
      <c r="H511" s="50">
        <v>138.95279456469424</v>
      </c>
      <c r="I511" s="50">
        <v>144.67143503857164</v>
      </c>
      <c r="J511" s="50">
        <v>198.6160408613103</v>
      </c>
      <c r="K511" s="50">
        <v>176.06496109194336</v>
      </c>
      <c r="L511" s="50">
        <v>171.07609957422977</v>
      </c>
      <c r="M511" s="50">
        <v>180.48907438042554</v>
      </c>
      <c r="N511" s="50">
        <v>187.93768419551816</v>
      </c>
      <c r="O511" s="284">
        <v>182.03556567583212</v>
      </c>
      <c r="P511" s="50">
        <v>185.75018449818549</v>
      </c>
      <c r="Q511" s="50">
        <v>184.56530363631936</v>
      </c>
      <c r="R511" s="50">
        <v>179.76581509507565</v>
      </c>
      <c r="S511" s="50">
        <v>172.37989120177781</v>
      </c>
      <c r="T511" s="50">
        <v>167.44212396375971</v>
      </c>
    </row>
    <row r="512" spans="1:20" x14ac:dyDescent="0.25">
      <c r="A512" t="str">
        <f t="shared" si="14"/>
        <v>130 drukkerij-, grafische kunst- en dagbladbedrijf</v>
      </c>
      <c r="B512" s="10">
        <v>130</v>
      </c>
      <c r="C512" s="3" t="s">
        <v>19</v>
      </c>
      <c r="D512" s="194"/>
      <c r="E512" s="50">
        <v>629.02576254891403</v>
      </c>
      <c r="F512" s="50">
        <v>676.66722296054979</v>
      </c>
      <c r="G512" s="50">
        <v>625.43235827123704</v>
      </c>
      <c r="H512" s="50">
        <v>694.52226221490776</v>
      </c>
      <c r="I512" s="50">
        <v>655.18196748123967</v>
      </c>
      <c r="J512" s="50">
        <v>839.22310841825492</v>
      </c>
      <c r="K512" s="50">
        <v>658.52380087339247</v>
      </c>
      <c r="L512" s="50">
        <v>569.92599236013893</v>
      </c>
      <c r="M512" s="50">
        <v>579.48271685992006</v>
      </c>
      <c r="N512" s="50">
        <v>612.44501070742399</v>
      </c>
      <c r="O512" s="284">
        <v>553.2077895172672</v>
      </c>
      <c r="P512" s="50">
        <v>544.92933400297568</v>
      </c>
      <c r="Q512" s="50">
        <v>533.51878772155726</v>
      </c>
      <c r="R512" s="50">
        <v>517.95842817209643</v>
      </c>
      <c r="S512" s="50">
        <v>500.84265250915627</v>
      </c>
      <c r="T512" s="50">
        <v>487.68196954590303</v>
      </c>
    </row>
    <row r="513" spans="1:21" x14ac:dyDescent="0.25">
      <c r="A513" t="str">
        <f t="shared" si="14"/>
        <v>130 drukkerij-, grafische kunst- en dagbladbedrijf</v>
      </c>
      <c r="B513" s="10">
        <v>130</v>
      </c>
      <c r="C513" s="41" t="s">
        <v>20</v>
      </c>
      <c r="D513" s="194"/>
      <c r="E513" s="193">
        <v>0.15086625024393807</v>
      </c>
      <c r="F513" s="193">
        <v>0.16189425591522558</v>
      </c>
      <c r="G513" s="193">
        <v>0.18582902185088221</v>
      </c>
      <c r="H513" s="193">
        <v>0.20006960485551395</v>
      </c>
      <c r="I513" s="193">
        <v>0.22081107573021558</v>
      </c>
      <c r="J513" s="193">
        <v>0.23666655370781728</v>
      </c>
      <c r="K513" s="193">
        <v>0.26736309433072952</v>
      </c>
      <c r="L513" s="193">
        <v>0.30017248180905209</v>
      </c>
      <c r="M513" s="193">
        <v>0.31146584553626239</v>
      </c>
      <c r="N513" s="193">
        <v>0.3068645852440447</v>
      </c>
      <c r="O513" s="285">
        <v>0.32905459598585474</v>
      </c>
      <c r="P513" s="193">
        <v>0.34087022464672673</v>
      </c>
      <c r="Q513" s="193">
        <v>0.34593965176844671</v>
      </c>
      <c r="R513" s="193">
        <v>0.34706610669408167</v>
      </c>
      <c r="S513" s="193">
        <v>0.34417973456968387</v>
      </c>
      <c r="T513" s="193">
        <v>0.34334286362825894</v>
      </c>
      <c r="U513" s="8"/>
    </row>
    <row r="514" spans="1:21" x14ac:dyDescent="0.25">
      <c r="A514" t="str">
        <f t="shared" si="14"/>
        <v>130 drukkerij-, grafische kunst- en dagbladbedrijf</v>
      </c>
      <c r="B514" s="10">
        <v>130</v>
      </c>
      <c r="C514" s="41" t="s">
        <v>29</v>
      </c>
      <c r="D514" s="194"/>
      <c r="E514" s="50">
        <v>589.02576254891403</v>
      </c>
      <c r="F514" s="50">
        <v>544.66722296054979</v>
      </c>
      <c r="G514" s="50">
        <v>577.43235827123704</v>
      </c>
      <c r="H514" s="50">
        <v>505.52226221490776</v>
      </c>
      <c r="I514" s="50">
        <v>512.18196748123967</v>
      </c>
      <c r="J514" s="50">
        <v>304.22310841825492</v>
      </c>
      <c r="K514" s="50">
        <v>402.52380087339247</v>
      </c>
      <c r="L514" s="50">
        <v>442.92599236013893</v>
      </c>
      <c r="M514" s="50">
        <v>434.48271685992006</v>
      </c>
      <c r="N514" s="50">
        <v>380.67227711962505</v>
      </c>
      <c r="O514" s="284">
        <v>401.94029824528866</v>
      </c>
      <c r="P514" s="50">
        <v>398.92902893293137</v>
      </c>
      <c r="Q514" s="50">
        <v>392.60226361381422</v>
      </c>
      <c r="R514" s="50">
        <v>381.9486660206959</v>
      </c>
      <c r="S514" s="50">
        <v>369.56879717096894</v>
      </c>
      <c r="T514" s="50">
        <v>360.97911511278517</v>
      </c>
    </row>
    <row r="515" spans="1:21" x14ac:dyDescent="0.25">
      <c r="A515" t="str">
        <f t="shared" ref="A515:A578" si="15">VLOOKUP(B515,$AN$3:$AO$60,2)</f>
        <v>136 papier- en kartonbewerking</v>
      </c>
      <c r="B515" s="10">
        <v>136</v>
      </c>
      <c r="C515" s="41" t="s">
        <v>25</v>
      </c>
      <c r="D515" s="50">
        <v>4665</v>
      </c>
      <c r="E515" s="50">
        <v>4695</v>
      </c>
      <c r="F515" s="50">
        <v>4656</v>
      </c>
      <c r="G515" s="50">
        <v>4469</v>
      </c>
      <c r="H515" s="50">
        <v>4457</v>
      </c>
      <c r="I515" s="50">
        <v>4551</v>
      </c>
      <c r="J515" s="50">
        <v>4484</v>
      </c>
      <c r="K515" s="50">
        <v>4482</v>
      </c>
      <c r="L515" s="50">
        <v>4540</v>
      </c>
      <c r="M515" s="50">
        <v>4568</v>
      </c>
      <c r="N515" s="50">
        <v>4526.0765050391137</v>
      </c>
      <c r="O515" s="284">
        <v>4512.1236753355633</v>
      </c>
      <c r="P515" s="50">
        <v>4498.2138589254282</v>
      </c>
      <c r="Q515" s="50">
        <v>4484.3469232088373</v>
      </c>
      <c r="R515" s="50">
        <v>4470.5227359947003</v>
      </c>
      <c r="S515" s="50">
        <v>4456.7411654994276</v>
      </c>
      <c r="T515" s="50">
        <v>4443.0020803456982</v>
      </c>
    </row>
    <row r="516" spans="1:21" x14ac:dyDescent="0.25">
      <c r="A516" t="str">
        <f t="shared" si="15"/>
        <v>136 papier- en kartonbewerking</v>
      </c>
      <c r="B516" s="10">
        <v>136</v>
      </c>
      <c r="C516" s="41" t="s">
        <v>83</v>
      </c>
      <c r="D516" s="192"/>
      <c r="E516" s="50">
        <v>30</v>
      </c>
      <c r="F516" s="50">
        <v>-39</v>
      </c>
      <c r="G516" s="50">
        <v>-187</v>
      </c>
      <c r="H516" s="50">
        <v>-12</v>
      </c>
      <c r="I516" s="50">
        <v>94</v>
      </c>
      <c r="J516" s="50">
        <v>-67</v>
      </c>
      <c r="K516" s="50">
        <v>-2</v>
      </c>
      <c r="L516" s="50">
        <v>58</v>
      </c>
      <c r="M516" s="50">
        <v>28</v>
      </c>
      <c r="N516" s="50">
        <v>-41.923494960886273</v>
      </c>
      <c r="O516" s="284">
        <v>-13.952829703550378</v>
      </c>
      <c r="P516" s="50">
        <v>-13.909816410135136</v>
      </c>
      <c r="Q516" s="50">
        <v>-13.866935716590888</v>
      </c>
      <c r="R516" s="50">
        <v>-13.824187214137055</v>
      </c>
      <c r="S516" s="50">
        <v>-13.781570495272717</v>
      </c>
      <c r="T516" s="50">
        <v>-13.73908515372932</v>
      </c>
    </row>
    <row r="517" spans="1:21" x14ac:dyDescent="0.25">
      <c r="A517" t="str">
        <f t="shared" si="15"/>
        <v>136 papier- en kartonbewerking</v>
      </c>
      <c r="B517" s="10">
        <v>136</v>
      </c>
      <c r="C517" s="41" t="s">
        <v>84</v>
      </c>
      <c r="D517" s="192"/>
      <c r="E517" s="193">
        <v>1.0064308681672025</v>
      </c>
      <c r="F517" s="193">
        <v>0.99169329073482426</v>
      </c>
      <c r="G517" s="193">
        <v>0.9598367697594502</v>
      </c>
      <c r="H517" s="193">
        <v>0.99731483553367639</v>
      </c>
      <c r="I517" s="193">
        <v>1.0210904195647297</v>
      </c>
      <c r="J517" s="193">
        <v>0.98527796088771702</v>
      </c>
      <c r="K517" s="193">
        <v>0.99955396966993759</v>
      </c>
      <c r="L517" s="193">
        <v>1.0129406514948684</v>
      </c>
      <c r="M517" s="193">
        <v>1.0061674008810573</v>
      </c>
      <c r="N517" s="193">
        <v>0.99082235224148729</v>
      </c>
      <c r="O517" s="285">
        <v>0.996917235117874</v>
      </c>
      <c r="P517" s="193">
        <v>0.99691723511787367</v>
      </c>
      <c r="Q517" s="193">
        <v>0.99691723511787333</v>
      </c>
      <c r="R517" s="193">
        <v>0.99691723511787422</v>
      </c>
      <c r="S517" s="193">
        <v>0.99691723511787345</v>
      </c>
      <c r="T517" s="193">
        <v>0.99691723511787345</v>
      </c>
    </row>
    <row r="518" spans="1:21" x14ac:dyDescent="0.25">
      <c r="A518" t="str">
        <f t="shared" si="15"/>
        <v>136 papier- en kartonbewerking</v>
      </c>
      <c r="B518" s="10">
        <v>136</v>
      </c>
      <c r="C518" s="41" t="s">
        <v>8</v>
      </c>
      <c r="D518" s="50">
        <v>6</v>
      </c>
      <c r="E518" s="50">
        <v>6</v>
      </c>
      <c r="F518" s="50">
        <v>5</v>
      </c>
      <c r="G518" s="50">
        <v>9</v>
      </c>
      <c r="H518" s="50">
        <v>12</v>
      </c>
      <c r="I518" s="50">
        <v>10</v>
      </c>
      <c r="J518" s="50">
        <v>10</v>
      </c>
      <c r="K518" s="50">
        <v>17</v>
      </c>
      <c r="L518" s="50">
        <v>24</v>
      </c>
      <c r="M518" s="50">
        <v>13</v>
      </c>
      <c r="N518" s="50">
        <v>12.074599409682433</v>
      </c>
      <c r="O518" s="284">
        <v>12.774492216274211</v>
      </c>
      <c r="P518" s="50">
        <v>13.429376292571012</v>
      </c>
      <c r="Q518" s="50">
        <v>13.925695131064932</v>
      </c>
      <c r="R518" s="50">
        <v>14.420342323975404</v>
      </c>
      <c r="S518" s="50">
        <v>14.901306562008145</v>
      </c>
      <c r="T518" s="50">
        <v>15.002831046730609</v>
      </c>
    </row>
    <row r="519" spans="1:21" x14ac:dyDescent="0.25">
      <c r="A519" t="str">
        <f t="shared" si="15"/>
        <v>136 papier- en kartonbewerking</v>
      </c>
      <c r="B519" s="10">
        <v>136</v>
      </c>
      <c r="C519" s="41" t="s">
        <v>9</v>
      </c>
      <c r="D519" s="50">
        <v>234</v>
      </c>
      <c r="E519" s="50">
        <v>249</v>
      </c>
      <c r="F519" s="50">
        <v>219</v>
      </c>
      <c r="G519" s="50">
        <v>200</v>
      </c>
      <c r="H519" s="50">
        <v>203</v>
      </c>
      <c r="I519" s="50">
        <v>222</v>
      </c>
      <c r="J519" s="50">
        <v>216</v>
      </c>
      <c r="K519" s="50">
        <v>231</v>
      </c>
      <c r="L519" s="50">
        <v>252</v>
      </c>
      <c r="M519" s="50">
        <v>277</v>
      </c>
      <c r="N519" s="50">
        <v>248.28395036159503</v>
      </c>
      <c r="O519" s="284">
        <v>262.6754961971385</v>
      </c>
      <c r="P519" s="50">
        <v>276.14155001599147</v>
      </c>
      <c r="Q519" s="50">
        <v>286.34710613252264</v>
      </c>
      <c r="R519" s="50">
        <v>296.51828903674425</v>
      </c>
      <c r="S519" s="50">
        <v>306.40811618129248</v>
      </c>
      <c r="T519" s="50">
        <v>308.49571339839815</v>
      </c>
    </row>
    <row r="520" spans="1:21" x14ac:dyDescent="0.25">
      <c r="A520" t="str">
        <f t="shared" si="15"/>
        <v>136 papier- en kartonbewerking</v>
      </c>
      <c r="B520" s="10">
        <v>136</v>
      </c>
      <c r="C520" s="41" t="s">
        <v>10</v>
      </c>
      <c r="D520" s="50">
        <v>428</v>
      </c>
      <c r="E520" s="50">
        <v>416</v>
      </c>
      <c r="F520" s="50">
        <v>391</v>
      </c>
      <c r="G520" s="50">
        <v>390</v>
      </c>
      <c r="H520" s="50">
        <v>384</v>
      </c>
      <c r="I520" s="50">
        <v>377</v>
      </c>
      <c r="J520" s="50">
        <v>384</v>
      </c>
      <c r="K520" s="50">
        <v>386</v>
      </c>
      <c r="L520" s="50">
        <v>371</v>
      </c>
      <c r="M520" s="50">
        <v>378</v>
      </c>
      <c r="N520" s="50">
        <v>420.99384548937405</v>
      </c>
      <c r="O520" s="284">
        <v>445.39635807634642</v>
      </c>
      <c r="P520" s="50">
        <v>468.22959305794473</v>
      </c>
      <c r="Q520" s="50">
        <v>485.53428113221929</v>
      </c>
      <c r="R520" s="50">
        <v>502.78068549217824</v>
      </c>
      <c r="S520" s="50">
        <v>519.55001897001614</v>
      </c>
      <c r="T520" s="50">
        <v>523.08977890609845</v>
      </c>
    </row>
    <row r="521" spans="1:21" x14ac:dyDescent="0.25">
      <c r="A521" t="str">
        <f t="shared" si="15"/>
        <v>136 papier- en kartonbewerking</v>
      </c>
      <c r="B521" s="10">
        <v>136</v>
      </c>
      <c r="C521" s="41" t="s">
        <v>11</v>
      </c>
      <c r="D521" s="50">
        <v>493</v>
      </c>
      <c r="E521" s="50">
        <v>508</v>
      </c>
      <c r="F521" s="50">
        <v>518</v>
      </c>
      <c r="G521" s="50">
        <v>476</v>
      </c>
      <c r="H521" s="50">
        <v>446</v>
      </c>
      <c r="I521" s="50">
        <v>454</v>
      </c>
      <c r="J521" s="50">
        <v>432</v>
      </c>
      <c r="K521" s="50">
        <v>419</v>
      </c>
      <c r="L521" s="50">
        <v>430</v>
      </c>
      <c r="M521" s="50">
        <v>440</v>
      </c>
      <c r="N521" s="50">
        <v>458.40891776286122</v>
      </c>
      <c r="O521" s="284">
        <v>470.590357333832</v>
      </c>
      <c r="P521" s="50">
        <v>463.69548459674922</v>
      </c>
      <c r="Q521" s="50">
        <v>467.91330064345158</v>
      </c>
      <c r="R521" s="50">
        <v>494.87759168523752</v>
      </c>
      <c r="S521" s="50">
        <v>513.38328125967064</v>
      </c>
      <c r="T521" s="50">
        <v>535.22795853284367</v>
      </c>
    </row>
    <row r="522" spans="1:21" x14ac:dyDescent="0.25">
      <c r="A522" t="str">
        <f t="shared" si="15"/>
        <v>136 papier- en kartonbewerking</v>
      </c>
      <c r="B522" s="10">
        <v>136</v>
      </c>
      <c r="C522" s="41" t="s">
        <v>12</v>
      </c>
      <c r="D522" s="50">
        <v>584</v>
      </c>
      <c r="E522" s="50">
        <v>527</v>
      </c>
      <c r="F522" s="50">
        <v>533</v>
      </c>
      <c r="G522" s="50">
        <v>500</v>
      </c>
      <c r="H522" s="50">
        <v>493</v>
      </c>
      <c r="I522" s="50">
        <v>510</v>
      </c>
      <c r="J522" s="50">
        <v>528</v>
      </c>
      <c r="K522" s="50">
        <v>538</v>
      </c>
      <c r="L522" s="50">
        <v>540</v>
      </c>
      <c r="M522" s="50">
        <v>511</v>
      </c>
      <c r="N522" s="50">
        <v>485.67112212320762</v>
      </c>
      <c r="O522" s="284">
        <v>463.88016858203895</v>
      </c>
      <c r="P522" s="50">
        <v>467.35561769526612</v>
      </c>
      <c r="Q522" s="50">
        <v>471.89423550237984</v>
      </c>
      <c r="R522" s="50">
        <v>461.783807903698</v>
      </c>
      <c r="S522" s="50">
        <v>481.10412641260723</v>
      </c>
      <c r="T522" s="50">
        <v>493.88865266449739</v>
      </c>
    </row>
    <row r="523" spans="1:21" x14ac:dyDescent="0.25">
      <c r="A523" t="str">
        <f t="shared" si="15"/>
        <v>136 papier- en kartonbewerking</v>
      </c>
      <c r="B523" s="10">
        <v>136</v>
      </c>
      <c r="C523" s="41" t="s">
        <v>13</v>
      </c>
      <c r="D523" s="50">
        <v>723</v>
      </c>
      <c r="E523" s="50">
        <v>700</v>
      </c>
      <c r="F523" s="50">
        <v>630</v>
      </c>
      <c r="G523" s="50">
        <v>587</v>
      </c>
      <c r="H523" s="50">
        <v>570</v>
      </c>
      <c r="I523" s="50">
        <v>539</v>
      </c>
      <c r="J523" s="50">
        <v>497</v>
      </c>
      <c r="K523" s="50">
        <v>537</v>
      </c>
      <c r="L523" s="50">
        <v>555</v>
      </c>
      <c r="M523" s="50">
        <v>552</v>
      </c>
      <c r="N523" s="50">
        <v>557.36062247819245</v>
      </c>
      <c r="O523" s="284">
        <v>575.00750567092291</v>
      </c>
      <c r="P523" s="50">
        <v>566.17971306695233</v>
      </c>
      <c r="Q523" s="50">
        <v>558.16564860083247</v>
      </c>
      <c r="R523" s="50">
        <v>536.29892236088563</v>
      </c>
      <c r="S523" s="50">
        <v>509.71604582481075</v>
      </c>
      <c r="T523" s="50">
        <v>486.84625149732568</v>
      </c>
    </row>
    <row r="524" spans="1:21" x14ac:dyDescent="0.25">
      <c r="A524" t="str">
        <f t="shared" si="15"/>
        <v>136 papier- en kartonbewerking</v>
      </c>
      <c r="B524" s="10">
        <v>136</v>
      </c>
      <c r="C524" s="41" t="s">
        <v>14</v>
      </c>
      <c r="D524" s="50">
        <v>868</v>
      </c>
      <c r="E524" s="50">
        <v>851</v>
      </c>
      <c r="F524" s="50">
        <v>841</v>
      </c>
      <c r="G524" s="50">
        <v>778</v>
      </c>
      <c r="H524" s="50">
        <v>732</v>
      </c>
      <c r="I524" s="50">
        <v>720</v>
      </c>
      <c r="J524" s="50">
        <v>673</v>
      </c>
      <c r="K524" s="50">
        <v>600</v>
      </c>
      <c r="L524" s="50">
        <v>592</v>
      </c>
      <c r="M524" s="50">
        <v>600</v>
      </c>
      <c r="N524" s="50">
        <v>573.51600283987921</v>
      </c>
      <c r="O524" s="284">
        <v>540.3439326340233</v>
      </c>
      <c r="P524" s="50">
        <v>577.50330732829127</v>
      </c>
      <c r="Q524" s="50">
        <v>582.07218476064463</v>
      </c>
      <c r="R524" s="50">
        <v>579.32877718827569</v>
      </c>
      <c r="S524" s="50">
        <v>584.95479687171633</v>
      </c>
      <c r="T524" s="50">
        <v>603.47535350437727</v>
      </c>
    </row>
    <row r="525" spans="1:21" x14ac:dyDescent="0.25">
      <c r="A525" t="str">
        <f t="shared" si="15"/>
        <v>136 papier- en kartonbewerking</v>
      </c>
      <c r="B525" s="10">
        <v>136</v>
      </c>
      <c r="C525" s="41" t="s">
        <v>15</v>
      </c>
      <c r="D525" s="50">
        <v>814</v>
      </c>
      <c r="E525" s="50">
        <v>870</v>
      </c>
      <c r="F525" s="50">
        <v>877</v>
      </c>
      <c r="G525" s="50">
        <v>839</v>
      </c>
      <c r="H525" s="50">
        <v>854</v>
      </c>
      <c r="I525" s="50">
        <v>824</v>
      </c>
      <c r="J525" s="50">
        <v>798</v>
      </c>
      <c r="K525" s="50">
        <v>808</v>
      </c>
      <c r="L525" s="50">
        <v>780</v>
      </c>
      <c r="M525" s="50">
        <v>765</v>
      </c>
      <c r="N525" s="50">
        <v>724.83750319662045</v>
      </c>
      <c r="O525" s="284">
        <v>679.55059173503582</v>
      </c>
      <c r="P525" s="50">
        <v>620.93689511807725</v>
      </c>
      <c r="Q525" s="50">
        <v>604.6636756393433</v>
      </c>
      <c r="R525" s="50">
        <v>598.27076020283278</v>
      </c>
      <c r="S525" s="50">
        <v>572.25401345509079</v>
      </c>
      <c r="T525" s="50">
        <v>539.55809305752985</v>
      </c>
    </row>
    <row r="526" spans="1:21" x14ac:dyDescent="0.25">
      <c r="A526" t="str">
        <f t="shared" si="15"/>
        <v>136 papier- en kartonbewerking</v>
      </c>
      <c r="B526" s="10">
        <v>136</v>
      </c>
      <c r="C526" s="41" t="s">
        <v>16</v>
      </c>
      <c r="D526" s="50">
        <v>428</v>
      </c>
      <c r="E526" s="50">
        <v>484</v>
      </c>
      <c r="F526" s="50">
        <v>533</v>
      </c>
      <c r="G526" s="50">
        <v>570</v>
      </c>
      <c r="H526" s="50">
        <v>630</v>
      </c>
      <c r="I526" s="50">
        <v>739</v>
      </c>
      <c r="J526" s="50">
        <v>778</v>
      </c>
      <c r="K526" s="50">
        <v>758</v>
      </c>
      <c r="L526" s="50">
        <v>799</v>
      </c>
      <c r="M526" s="50">
        <v>808</v>
      </c>
      <c r="N526" s="50">
        <v>766.09489103272028</v>
      </c>
      <c r="O526" s="284">
        <v>750.1172570845888</v>
      </c>
      <c r="P526" s="50">
        <v>742.6781043612857</v>
      </c>
      <c r="Q526" s="50">
        <v>703.20433262586289</v>
      </c>
      <c r="R526" s="50">
        <v>673.49522525265763</v>
      </c>
      <c r="S526" s="50">
        <v>638.26979910209388</v>
      </c>
      <c r="T526" s="50">
        <v>601.74144518952903</v>
      </c>
    </row>
    <row r="527" spans="1:21" x14ac:dyDescent="0.25">
      <c r="A527" t="str">
        <f t="shared" si="15"/>
        <v>136 papier- en kartonbewerking</v>
      </c>
      <c r="B527" s="10">
        <v>136</v>
      </c>
      <c r="C527" s="41" t="s">
        <v>17</v>
      </c>
      <c r="D527" s="50">
        <v>79</v>
      </c>
      <c r="E527" s="50">
        <v>77</v>
      </c>
      <c r="F527" s="50">
        <v>101</v>
      </c>
      <c r="G527" s="50">
        <v>112</v>
      </c>
      <c r="H527" s="50">
        <v>118</v>
      </c>
      <c r="I527" s="50">
        <v>147</v>
      </c>
      <c r="J527" s="50">
        <v>162</v>
      </c>
      <c r="K527" s="50">
        <v>177</v>
      </c>
      <c r="L527" s="50">
        <v>183</v>
      </c>
      <c r="M527" s="50">
        <v>210</v>
      </c>
      <c r="N527" s="50">
        <v>263.13200827983411</v>
      </c>
      <c r="O527" s="284">
        <v>279.71083158854526</v>
      </c>
      <c r="P527" s="50">
        <v>270.18419591497712</v>
      </c>
      <c r="Q527" s="50">
        <v>272.83381564934206</v>
      </c>
      <c r="R527" s="50">
        <v>266.1059176144139</v>
      </c>
      <c r="S527" s="50">
        <v>259.44995934655805</v>
      </c>
      <c r="T527" s="50">
        <v>258.09854879955776</v>
      </c>
    </row>
    <row r="528" spans="1:21" x14ac:dyDescent="0.25">
      <c r="A528" t="str">
        <f t="shared" si="15"/>
        <v>136 papier- en kartonbewerking</v>
      </c>
      <c r="B528" s="10">
        <v>136</v>
      </c>
      <c r="C528" s="41" t="s">
        <v>85</v>
      </c>
      <c r="D528" s="50">
        <v>8</v>
      </c>
      <c r="E528" s="50">
        <v>7</v>
      </c>
      <c r="F528" s="50">
        <v>8</v>
      </c>
      <c r="G528" s="50">
        <v>8</v>
      </c>
      <c r="H528" s="50">
        <v>15</v>
      </c>
      <c r="I528" s="50">
        <v>9</v>
      </c>
      <c r="J528" s="50">
        <v>6</v>
      </c>
      <c r="K528" s="50">
        <v>11</v>
      </c>
      <c r="L528" s="50">
        <v>14</v>
      </c>
      <c r="M528" s="50">
        <v>14</v>
      </c>
      <c r="N528" s="50">
        <v>15.703042065147327</v>
      </c>
      <c r="O528" s="284">
        <v>32.076684216816922</v>
      </c>
      <c r="P528" s="50">
        <v>31.880021477321165</v>
      </c>
      <c r="Q528" s="50">
        <v>37.792647391175002</v>
      </c>
      <c r="R528" s="50">
        <v>46.642416933799879</v>
      </c>
      <c r="S528" s="50">
        <v>56.749701513564304</v>
      </c>
      <c r="T528" s="50">
        <v>77.577453748811294</v>
      </c>
    </row>
    <row r="529" spans="1:20" x14ac:dyDescent="0.25">
      <c r="A529" t="str">
        <f t="shared" si="15"/>
        <v>136 papier- en kartonbewerking</v>
      </c>
      <c r="B529" s="10">
        <v>136</v>
      </c>
      <c r="C529" s="41" t="s">
        <v>6</v>
      </c>
      <c r="D529" s="50">
        <v>515</v>
      </c>
      <c r="E529" s="50">
        <v>568</v>
      </c>
      <c r="F529" s="50">
        <v>642</v>
      </c>
      <c r="G529" s="50">
        <v>690</v>
      </c>
      <c r="H529" s="50">
        <v>763</v>
      </c>
      <c r="I529" s="50">
        <v>895</v>
      </c>
      <c r="J529" s="50">
        <v>946</v>
      </c>
      <c r="K529" s="50">
        <v>946</v>
      </c>
      <c r="L529" s="50">
        <v>996</v>
      </c>
      <c r="M529" s="50">
        <v>1032</v>
      </c>
      <c r="N529" s="50">
        <v>1044.9299413777019</v>
      </c>
      <c r="O529" s="284">
        <v>1061.9047728899509</v>
      </c>
      <c r="P529" s="50">
        <v>1044.7423217535841</v>
      </c>
      <c r="Q529" s="50">
        <v>1013.83079566638</v>
      </c>
      <c r="R529" s="50">
        <v>986.24355980087137</v>
      </c>
      <c r="S529" s="50">
        <v>954.46945996221621</v>
      </c>
      <c r="T529" s="50">
        <v>937.4174477378981</v>
      </c>
    </row>
    <row r="530" spans="1:20" x14ac:dyDescent="0.25">
      <c r="A530" t="str">
        <f t="shared" si="15"/>
        <v>136 papier- en kartonbewerking</v>
      </c>
      <c r="B530" s="10">
        <v>136</v>
      </c>
      <c r="C530" s="41" t="s">
        <v>86</v>
      </c>
      <c r="D530" s="193">
        <v>0.99745457254163383</v>
      </c>
      <c r="E530" s="192"/>
      <c r="F530" s="192"/>
      <c r="G530" s="192"/>
      <c r="H530" s="192"/>
      <c r="I530" s="192"/>
      <c r="J530" s="192"/>
      <c r="K530" s="192"/>
      <c r="L530" s="192"/>
      <c r="M530" s="192"/>
      <c r="N530" s="192"/>
      <c r="O530" s="286"/>
      <c r="P530" s="192"/>
      <c r="Q530" s="192"/>
      <c r="R530" s="192"/>
      <c r="S530" s="192"/>
      <c r="T530" s="192"/>
    </row>
    <row r="531" spans="1:20" x14ac:dyDescent="0.25">
      <c r="A531" t="str">
        <f t="shared" si="15"/>
        <v>136 papier- en kartonbewerking</v>
      </c>
      <c r="B531" s="10">
        <v>136</v>
      </c>
      <c r="C531" s="41" t="s">
        <v>87</v>
      </c>
      <c r="D531" s="192"/>
      <c r="E531" s="193">
        <v>-4.4881478127843377E-3</v>
      </c>
      <c r="F531" s="193">
        <v>2.8806409034047853E-3</v>
      </c>
      <c r="G531" s="193">
        <v>1.8808901391091815E-2</v>
      </c>
      <c r="H531" s="193">
        <v>6.9868503978720575E-5</v>
      </c>
      <c r="I531" s="193">
        <v>-1.1817923511547923E-2</v>
      </c>
      <c r="J531" s="193">
        <v>6.0883058269584067E-3</v>
      </c>
      <c r="K531" s="193">
        <v>-1.0496985641518797E-3</v>
      </c>
      <c r="L531" s="193">
        <v>-7.7430394766173083E-3</v>
      </c>
      <c r="M531" s="193">
        <v>-4.3564141697117198E-3</v>
      </c>
      <c r="N531" s="193">
        <v>3.3161101500732704E-3</v>
      </c>
      <c r="O531" s="285">
        <v>2.6866871187991581E-4</v>
      </c>
      <c r="P531" s="193">
        <v>2.6866871188008234E-4</v>
      </c>
      <c r="Q531" s="193">
        <v>2.6866871188024888E-4</v>
      </c>
      <c r="R531" s="193">
        <v>2.6866871187980479E-4</v>
      </c>
      <c r="S531" s="193">
        <v>2.6866871188019337E-4</v>
      </c>
      <c r="T531" s="193">
        <v>2.6866871188019337E-4</v>
      </c>
    </row>
    <row r="532" spans="1:20" x14ac:dyDescent="0.25">
      <c r="A532" t="str">
        <f t="shared" si="15"/>
        <v>136 papier- en kartonbewerking</v>
      </c>
      <c r="B532" s="10">
        <v>136</v>
      </c>
      <c r="C532" s="41" t="s">
        <v>88</v>
      </c>
      <c r="D532" s="194"/>
      <c r="E532" s="50">
        <v>2.7557933886363699</v>
      </c>
      <c r="F532" s="50">
        <v>2.8000061209335048</v>
      </c>
      <c r="G532" s="50">
        <v>2.4129797365496892</v>
      </c>
      <c r="H532" s="50">
        <v>4.1747122298054222</v>
      </c>
      <c r="I532" s="50">
        <v>5.4236294688875768</v>
      </c>
      <c r="J532" s="50">
        <v>4.6987535174580444</v>
      </c>
      <c r="K532" s="50">
        <v>4.6273734735469416</v>
      </c>
      <c r="L532" s="50">
        <v>7.7527481095178876</v>
      </c>
      <c r="M532" s="50">
        <v>11.026335161979222</v>
      </c>
      <c r="N532" s="50">
        <v>6.0723410288959503</v>
      </c>
      <c r="O532" s="284">
        <v>5.6032868579399224</v>
      </c>
      <c r="P532" s="50">
        <v>5.9280761144677774</v>
      </c>
      <c r="Q532" s="50">
        <v>6.2319788124939741</v>
      </c>
      <c r="R532" s="50">
        <v>6.4622984057759565</v>
      </c>
      <c r="S532" s="50">
        <v>6.6918422623721137</v>
      </c>
      <c r="T532" s="50">
        <v>6.9150364655642198</v>
      </c>
    </row>
    <row r="533" spans="1:20" x14ac:dyDescent="0.25">
      <c r="A533" t="str">
        <f t="shared" si="15"/>
        <v>136 papier- en kartonbewerking</v>
      </c>
      <c r="B533" s="10">
        <v>136</v>
      </c>
      <c r="C533" s="41" t="s">
        <v>89</v>
      </c>
      <c r="D533" s="194"/>
      <c r="E533" s="50">
        <v>45.593838842957659</v>
      </c>
      <c r="F533" s="50">
        <v>50.351349210401423</v>
      </c>
      <c r="G533" s="50">
        <v>47.773210641493868</v>
      </c>
      <c r="H533" s="50">
        <v>39.880696291521552</v>
      </c>
      <c r="I533" s="50">
        <v>38.065684956742466</v>
      </c>
      <c r="J533" s="50">
        <v>45.603665969290411</v>
      </c>
      <c r="K533" s="50">
        <v>42.829325508127063</v>
      </c>
      <c r="L533" s="50">
        <v>44.257422473189706</v>
      </c>
      <c r="M533" s="50">
        <v>49.134254093547163</v>
      </c>
      <c r="N533" s="50">
        <v>56.13397329972554</v>
      </c>
      <c r="O533" s="284">
        <v>49.558042993100337</v>
      </c>
      <c r="P533" s="50">
        <v>52.430628378568606</v>
      </c>
      <c r="Q533" s="50">
        <v>55.118483445842244</v>
      </c>
      <c r="R533" s="50">
        <v>57.155535732367134</v>
      </c>
      <c r="S533" s="50">
        <v>59.185727047287102</v>
      </c>
      <c r="T533" s="50">
        <v>61.15975911061642</v>
      </c>
    </row>
    <row r="534" spans="1:20" x14ac:dyDescent="0.25">
      <c r="A534" t="str">
        <f t="shared" si="15"/>
        <v>136 papier- en kartonbewerking</v>
      </c>
      <c r="B534" s="10">
        <v>136</v>
      </c>
      <c r="C534" s="41" t="s">
        <v>90</v>
      </c>
      <c r="D534" s="194"/>
      <c r="E534" s="50">
        <v>70.597524006414872</v>
      </c>
      <c r="F534" s="50">
        <v>71.683570280393994</v>
      </c>
      <c r="G534" s="50">
        <v>73.603613263267476</v>
      </c>
      <c r="H534" s="50">
        <v>66.107145902093208</v>
      </c>
      <c r="I534" s="50">
        <v>60.525200754252616</v>
      </c>
      <c r="J534" s="50">
        <v>66.172525242786776</v>
      </c>
      <c r="K534" s="50">
        <v>64.660199134052704</v>
      </c>
      <c r="L534" s="50">
        <v>62.413341412330901</v>
      </c>
      <c r="M534" s="50">
        <v>61.244390486205923</v>
      </c>
      <c r="N534" s="50">
        <v>65.300159216560232</v>
      </c>
      <c r="O534" s="284">
        <v>71.444466914391313</v>
      </c>
      <c r="P534" s="50">
        <v>75.585678292722505</v>
      </c>
      <c r="Q534" s="50">
        <v>79.460576509571922</v>
      </c>
      <c r="R534" s="50">
        <v>82.397256529559272</v>
      </c>
      <c r="S534" s="50">
        <v>85.324045552460746</v>
      </c>
      <c r="T534" s="50">
        <v>88.169873594058629</v>
      </c>
    </row>
    <row r="535" spans="1:20" x14ac:dyDescent="0.25">
      <c r="A535" t="str">
        <f t="shared" si="15"/>
        <v>136 papier- en kartonbewerking</v>
      </c>
      <c r="B535" s="10">
        <v>136</v>
      </c>
      <c r="C535" s="41" t="s">
        <v>91</v>
      </c>
      <c r="D535" s="194"/>
      <c r="E535" s="50">
        <v>66.920136305882821</v>
      </c>
      <c r="F535" s="50">
        <v>72.69959059761814</v>
      </c>
      <c r="G535" s="50">
        <v>82.38152383334274</v>
      </c>
      <c r="H535" s="50">
        <v>66.782161165562627</v>
      </c>
      <c r="I535" s="50">
        <v>57.271246189312372</v>
      </c>
      <c r="J535" s="50">
        <v>66.427961236156804</v>
      </c>
      <c r="K535" s="50">
        <v>60.125367244052995</v>
      </c>
      <c r="L535" s="50">
        <v>55.511529220774683</v>
      </c>
      <c r="M535" s="50">
        <v>58.425121351976834</v>
      </c>
      <c r="N535" s="50">
        <v>63.159755805053784</v>
      </c>
      <c r="O535" s="284">
        <v>64.405287724647764</v>
      </c>
      <c r="P535" s="50">
        <v>66.116749020596359</v>
      </c>
      <c r="Q535" s="50">
        <v>65.148036926984048</v>
      </c>
      <c r="R535" s="50">
        <v>65.740629360357985</v>
      </c>
      <c r="S535" s="50">
        <v>69.52904371170321</v>
      </c>
      <c r="T535" s="50">
        <v>72.129046057645667</v>
      </c>
    </row>
    <row r="536" spans="1:20" x14ac:dyDescent="0.25">
      <c r="A536" t="str">
        <f t="shared" si="15"/>
        <v>136 papier- en kartonbewerking</v>
      </c>
      <c r="B536" s="10">
        <v>136</v>
      </c>
      <c r="C536" s="41" t="s">
        <v>92</v>
      </c>
      <c r="D536" s="194"/>
      <c r="E536" s="50">
        <v>60.113375750549388</v>
      </c>
      <c r="F536" s="50">
        <v>58.129497236547294</v>
      </c>
      <c r="G536" s="50">
        <v>67.281075984300969</v>
      </c>
      <c r="H536" s="50">
        <v>53.745939451660114</v>
      </c>
      <c r="I536" s="50">
        <v>47.132814835682233</v>
      </c>
      <c r="J536" s="50">
        <v>57.890261275412954</v>
      </c>
      <c r="K536" s="50">
        <v>56.16458064898012</v>
      </c>
      <c r="L536" s="50">
        <v>53.627286356425614</v>
      </c>
      <c r="M536" s="50">
        <v>55.655421964000084</v>
      </c>
      <c r="N536" s="50">
        <v>56.58717960075095</v>
      </c>
      <c r="O536" s="284">
        <v>52.302252966157184</v>
      </c>
      <c r="P536" s="50">
        <v>49.95557038082773</v>
      </c>
      <c r="Q536" s="50">
        <v>50.329843856047731</v>
      </c>
      <c r="R536" s="50">
        <v>50.818610689921883</v>
      </c>
      <c r="S536" s="50">
        <v>49.729811875715185</v>
      </c>
      <c r="T536" s="50">
        <v>51.810430096584724</v>
      </c>
    </row>
    <row r="537" spans="1:20" x14ac:dyDescent="0.25">
      <c r="A537" t="str">
        <f t="shared" si="15"/>
        <v>136 papier- en kartonbewerking</v>
      </c>
      <c r="B537" s="10">
        <v>136</v>
      </c>
      <c r="C537" s="41" t="s">
        <v>93</v>
      </c>
      <c r="D537" s="194"/>
      <c r="E537" s="50">
        <v>63.143304120015138</v>
      </c>
      <c r="F537" s="50">
        <v>66.292748068152022</v>
      </c>
      <c r="G537" s="50">
        <v>69.698277368579653</v>
      </c>
      <c r="H537" s="50">
        <v>53.941281052972954</v>
      </c>
      <c r="I537" s="50">
        <v>45.603055996115032</v>
      </c>
      <c r="J537" s="50">
        <v>52.774347406272462</v>
      </c>
      <c r="K537" s="50">
        <v>45.114472413012273</v>
      </c>
      <c r="L537" s="50">
        <v>45.151091796781898</v>
      </c>
      <c r="M537" s="50">
        <v>48.54411325988373</v>
      </c>
      <c r="N537" s="50">
        <v>52.516946072189455</v>
      </c>
      <c r="O537" s="284">
        <v>51.328428594943404</v>
      </c>
      <c r="P537" s="50">
        <v>52.953564543468119</v>
      </c>
      <c r="Q537" s="50">
        <v>52.140595876415311</v>
      </c>
      <c r="R537" s="50">
        <v>51.402565023292489</v>
      </c>
      <c r="S537" s="50">
        <v>49.388815484579631</v>
      </c>
      <c r="T537" s="50">
        <v>46.940746451530018</v>
      </c>
    </row>
    <row r="538" spans="1:20" x14ac:dyDescent="0.25">
      <c r="A538" t="str">
        <f t="shared" si="15"/>
        <v>136 papier- en kartonbewerking</v>
      </c>
      <c r="B538" s="10">
        <v>136</v>
      </c>
      <c r="C538" s="41" t="s">
        <v>94</v>
      </c>
      <c r="D538" s="194"/>
      <c r="E538" s="50">
        <v>49.051699824135127</v>
      </c>
      <c r="F538" s="50">
        <v>54.361849048097909</v>
      </c>
      <c r="G538" s="50">
        <v>67.118716481954834</v>
      </c>
      <c r="H538" s="50">
        <v>47.511830776442956</v>
      </c>
      <c r="I538" s="50">
        <v>36.000784224526846</v>
      </c>
      <c r="J538" s="50">
        <v>48.303092557685389</v>
      </c>
      <c r="K538" s="50">
        <v>40.346097060508143</v>
      </c>
      <c r="L538" s="50">
        <v>31.953769949259062</v>
      </c>
      <c r="M538" s="50">
        <v>33.532601864957044</v>
      </c>
      <c r="N538" s="50">
        <v>38.589259725273415</v>
      </c>
      <c r="O538" s="284">
        <v>35.138173551126634</v>
      </c>
      <c r="P538" s="50">
        <v>33.105787437798078</v>
      </c>
      <c r="Q538" s="50">
        <v>35.382467688380615</v>
      </c>
      <c r="R538" s="50">
        <v>35.662393631783686</v>
      </c>
      <c r="S538" s="50">
        <v>35.49431056013109</v>
      </c>
      <c r="T538" s="50">
        <v>35.839005485922002</v>
      </c>
    </row>
    <row r="539" spans="1:20" x14ac:dyDescent="0.25">
      <c r="A539" t="str">
        <f t="shared" si="15"/>
        <v>136 papier- en kartonbewerking</v>
      </c>
      <c r="B539" s="10">
        <v>136</v>
      </c>
      <c r="C539" s="41" t="s">
        <v>95</v>
      </c>
      <c r="D539" s="192"/>
      <c r="E539" s="50">
        <v>40.445219577080145</v>
      </c>
      <c r="F539" s="50">
        <v>49.638537868661594</v>
      </c>
      <c r="G539" s="50">
        <v>64.007012850938551</v>
      </c>
      <c r="H539" s="50">
        <v>45.511570315280473</v>
      </c>
      <c r="I539" s="50">
        <v>36.173071207833836</v>
      </c>
      <c r="J539" s="50">
        <v>49.657087395602616</v>
      </c>
      <c r="K539" s="50">
        <v>42.394110046489729</v>
      </c>
      <c r="L539" s="50">
        <v>37.517145101078434</v>
      </c>
      <c r="M539" s="50">
        <v>38.858613752803656</v>
      </c>
      <c r="N539" s="50">
        <v>43.980813823731417</v>
      </c>
      <c r="O539" s="284">
        <v>39.46292143856526</v>
      </c>
      <c r="P539" s="50">
        <v>36.997329052241255</v>
      </c>
      <c r="Q539" s="50">
        <v>33.80617559423451</v>
      </c>
      <c r="R539" s="50">
        <v>32.920199387139988</v>
      </c>
      <c r="S539" s="50">
        <v>32.572144659671231</v>
      </c>
      <c r="T539" s="50">
        <v>31.155693622762488</v>
      </c>
    </row>
    <row r="540" spans="1:20" x14ac:dyDescent="0.25">
      <c r="A540" t="str">
        <f t="shared" si="15"/>
        <v>136 papier- en kartonbewerking</v>
      </c>
      <c r="B540" s="10">
        <v>136</v>
      </c>
      <c r="C540" s="41" t="s">
        <v>96</v>
      </c>
      <c r="D540" s="192"/>
      <c r="E540" s="50">
        <v>38.19350009816656</v>
      </c>
      <c r="F540" s="50">
        <v>46.757274223478099</v>
      </c>
      <c r="G540" s="50">
        <v>59.980728048850047</v>
      </c>
      <c r="H540" s="50">
        <v>53.463244664935644</v>
      </c>
      <c r="I540" s="50">
        <v>51.601645659883928</v>
      </c>
      <c r="J540" s="50">
        <v>73.762252913940657</v>
      </c>
      <c r="K540" s="50">
        <v>72.101616030327605</v>
      </c>
      <c r="L540" s="50">
        <v>65.174551638464735</v>
      </c>
      <c r="M540" s="50">
        <v>71.405737840710074</v>
      </c>
      <c r="N540" s="50">
        <v>78.409457441742646</v>
      </c>
      <c r="O540" s="284">
        <v>72.008297360169934</v>
      </c>
      <c r="P540" s="50">
        <v>70.506496173507585</v>
      </c>
      <c r="Q540" s="50">
        <v>69.807260703231691</v>
      </c>
      <c r="R540" s="50">
        <v>66.096964333521726</v>
      </c>
      <c r="S540" s="50">
        <v>63.304487496675925</v>
      </c>
      <c r="T540" s="50">
        <v>59.993509978643935</v>
      </c>
    </row>
    <row r="541" spans="1:20" x14ac:dyDescent="0.25">
      <c r="A541" t="str">
        <f t="shared" si="15"/>
        <v>136 papier- en kartonbewerking</v>
      </c>
      <c r="B541" s="10">
        <v>136</v>
      </c>
      <c r="C541" s="3" t="s">
        <v>97</v>
      </c>
      <c r="D541" s="192"/>
      <c r="E541" s="50">
        <v>23.197995529052726</v>
      </c>
      <c r="F541" s="50">
        <v>23.17810123414732</v>
      </c>
      <c r="G541" s="50">
        <v>32.011198785215861</v>
      </c>
      <c r="H541" s="50">
        <v>33.398795286387653</v>
      </c>
      <c r="I541" s="50">
        <v>33.785257004611992</v>
      </c>
      <c r="J541" s="50">
        <v>44.72062909986181</v>
      </c>
      <c r="K541" s="50">
        <v>48.127601888487845</v>
      </c>
      <c r="L541" s="50">
        <v>51.399139981100703</v>
      </c>
      <c r="M541" s="50">
        <v>53.761236140437333</v>
      </c>
      <c r="N541" s="50">
        <v>63.304451907656706</v>
      </c>
      <c r="O541" s="284">
        <v>78.519204250042918</v>
      </c>
      <c r="P541" s="50">
        <v>83.466363746570963</v>
      </c>
      <c r="Q541" s="50">
        <v>80.623593468797964</v>
      </c>
      <c r="R541" s="50">
        <v>81.414246169955703</v>
      </c>
      <c r="S541" s="50">
        <v>79.406625723354026</v>
      </c>
      <c r="T541" s="50">
        <v>77.42047227083394</v>
      </c>
    </row>
    <row r="542" spans="1:20" x14ac:dyDescent="0.25">
      <c r="A542" t="str">
        <f t="shared" si="15"/>
        <v>136 papier- en kartonbewerking</v>
      </c>
      <c r="B542" s="10">
        <v>136</v>
      </c>
      <c r="C542" s="3" t="s">
        <v>98</v>
      </c>
      <c r="D542" s="192"/>
      <c r="E542" s="50">
        <v>2.859458685042044</v>
      </c>
      <c r="F542" s="50">
        <v>2.5536078704251124</v>
      </c>
      <c r="G542" s="50">
        <v>3.0458350786730533</v>
      </c>
      <c r="H542" s="50">
        <v>2.8959228155761485</v>
      </c>
      <c r="I542" s="50">
        <v>5.2515383989723787</v>
      </c>
      <c r="J542" s="50">
        <v>3.3120791034299844</v>
      </c>
      <c r="K542" s="50">
        <v>2.1652247092733279</v>
      </c>
      <c r="L542" s="50">
        <v>3.8959518836306479</v>
      </c>
      <c r="M542" s="50">
        <v>5.005896969826594</v>
      </c>
      <c r="N542" s="50">
        <v>5.1133123103035834</v>
      </c>
      <c r="O542" s="284">
        <v>5.6874714918287506</v>
      </c>
      <c r="P542" s="50">
        <v>11.617827060430022</v>
      </c>
      <c r="Q542" s="50">
        <v>11.546597949551597</v>
      </c>
      <c r="R542" s="50">
        <v>13.688086916299509</v>
      </c>
      <c r="S542" s="50">
        <v>16.893377443709262</v>
      </c>
      <c r="T542" s="50">
        <v>20.554126276242638</v>
      </c>
    </row>
    <row r="543" spans="1:20" x14ac:dyDescent="0.25">
      <c r="A543" t="str">
        <f t="shared" si="15"/>
        <v>136 papier- en kartonbewerking</v>
      </c>
      <c r="B543" s="10">
        <v>136</v>
      </c>
      <c r="C543" s="3" t="s">
        <v>26</v>
      </c>
      <c r="D543" s="194"/>
      <c r="E543" s="50">
        <v>64.250954312261328</v>
      </c>
      <c r="F543" s="50">
        <v>72.488983328050523</v>
      </c>
      <c r="G543" s="50">
        <v>95.037761912738958</v>
      </c>
      <c r="H543" s="50">
        <v>89.757962766899439</v>
      </c>
      <c r="I543" s="50">
        <v>90.638441063468292</v>
      </c>
      <c r="J543" s="50">
        <v>121.79496111723245</v>
      </c>
      <c r="K543" s="50">
        <v>122.39444262808878</v>
      </c>
      <c r="L543" s="50">
        <v>120.46964350319608</v>
      </c>
      <c r="M543" s="50">
        <v>130.17287095097402</v>
      </c>
      <c r="N543" s="50">
        <v>146.82722165970293</v>
      </c>
      <c r="O543" s="284">
        <v>156.2149731020416</v>
      </c>
      <c r="P543" s="50">
        <v>165.59068698050856</v>
      </c>
      <c r="Q543" s="50">
        <v>161.97745212158125</v>
      </c>
      <c r="R543" s="50">
        <v>161.19929741977694</v>
      </c>
      <c r="S543" s="50">
        <v>159.6044906637392</v>
      </c>
      <c r="T543" s="50">
        <v>157.96810852572051</v>
      </c>
    </row>
    <row r="544" spans="1:20" x14ac:dyDescent="0.25">
      <c r="A544" t="str">
        <f t="shared" si="15"/>
        <v>136 papier- en kartonbewerking</v>
      </c>
      <c r="B544" s="10">
        <v>136</v>
      </c>
      <c r="C544" s="3" t="s">
        <v>19</v>
      </c>
      <c r="D544" s="194"/>
      <c r="E544" s="50">
        <v>462.87184612793288</v>
      </c>
      <c r="F544" s="50">
        <v>498.44613175885644</v>
      </c>
      <c r="G544" s="50">
        <v>569.31417207316667</v>
      </c>
      <c r="H544" s="50">
        <v>467.41329995223879</v>
      </c>
      <c r="I544" s="50">
        <v>416.83392869682132</v>
      </c>
      <c r="J544" s="50">
        <v>513.32265571789787</v>
      </c>
      <c r="K544" s="50">
        <v>478.65596815685876</v>
      </c>
      <c r="L544" s="50">
        <v>458.65397792255425</v>
      </c>
      <c r="M544" s="50">
        <v>486.59372288632767</v>
      </c>
      <c r="N544" s="50">
        <v>529.16765023188373</v>
      </c>
      <c r="O544" s="284">
        <v>525.4578341429135</v>
      </c>
      <c r="P544" s="50">
        <v>538.66407020119902</v>
      </c>
      <c r="Q544" s="50">
        <v>539.59561083155165</v>
      </c>
      <c r="R544" s="50">
        <v>543.75878617997535</v>
      </c>
      <c r="S544" s="50">
        <v>547.52023181765958</v>
      </c>
      <c r="T544" s="50">
        <v>552.08769941040475</v>
      </c>
    </row>
    <row r="545" spans="1:20" x14ac:dyDescent="0.25">
      <c r="A545" t="str">
        <f t="shared" si="15"/>
        <v>136 papier- en kartonbewerking</v>
      </c>
      <c r="B545" s="10">
        <v>136</v>
      </c>
      <c r="C545" s="3" t="s">
        <v>20</v>
      </c>
      <c r="D545" s="194"/>
      <c r="E545" s="193">
        <v>0.13880938071680221</v>
      </c>
      <c r="F545" s="193">
        <v>0.14542992453820469</v>
      </c>
      <c r="G545" s="193">
        <v>0.16693377150029029</v>
      </c>
      <c r="H545" s="193">
        <v>0.19203125537093421</v>
      </c>
      <c r="I545" s="193">
        <v>0.21744496986326892</v>
      </c>
      <c r="J545" s="193">
        <v>0.23726784656893501</v>
      </c>
      <c r="K545" s="193">
        <v>0.25570441145733153</v>
      </c>
      <c r="L545" s="193">
        <v>0.26265910534310882</v>
      </c>
      <c r="M545" s="193">
        <v>0.26751859884017343</v>
      </c>
      <c r="N545" s="193">
        <v>0.27746824960929217</v>
      </c>
      <c r="O545" s="285">
        <v>0.29729307082622047</v>
      </c>
      <c r="P545" s="193">
        <v>0.30740993532139238</v>
      </c>
      <c r="Q545" s="193">
        <v>0.30018304239347599</v>
      </c>
      <c r="R545" s="193">
        <v>0.29645368776886777</v>
      </c>
      <c r="S545" s="193">
        <v>0.29150427945627444</v>
      </c>
      <c r="T545" s="193">
        <v>0.28612865074592425</v>
      </c>
    </row>
    <row r="546" spans="1:20" x14ac:dyDescent="0.25">
      <c r="A546" t="str">
        <f t="shared" si="15"/>
        <v>136 papier- en kartonbewerking</v>
      </c>
      <c r="B546" s="10">
        <v>136</v>
      </c>
      <c r="C546" s="3" t="s">
        <v>29</v>
      </c>
      <c r="D546" s="194"/>
      <c r="E546" s="50">
        <v>462.87184612793288</v>
      </c>
      <c r="F546" s="50">
        <v>459.44613175885644</v>
      </c>
      <c r="G546" s="50">
        <v>382.31417207316667</v>
      </c>
      <c r="H546" s="50">
        <v>455.41329995223879</v>
      </c>
      <c r="I546" s="50">
        <v>416.83392869682132</v>
      </c>
      <c r="J546" s="50">
        <v>446.32265571789787</v>
      </c>
      <c r="K546" s="50">
        <v>476.65596815685876</v>
      </c>
      <c r="L546" s="50">
        <v>458.65397792255425</v>
      </c>
      <c r="M546" s="50">
        <v>486.59372288632767</v>
      </c>
      <c r="N546" s="50">
        <v>487.24415527099745</v>
      </c>
      <c r="O546" s="284">
        <v>511.50500443936312</v>
      </c>
      <c r="P546" s="50">
        <v>524.75425379106389</v>
      </c>
      <c r="Q546" s="50">
        <v>525.72867511496077</v>
      </c>
      <c r="R546" s="50">
        <v>529.93459896583829</v>
      </c>
      <c r="S546" s="50">
        <v>533.73866132238686</v>
      </c>
      <c r="T546" s="50">
        <v>538.34861425667543</v>
      </c>
    </row>
    <row r="547" spans="1:20" x14ac:dyDescent="0.25">
      <c r="A547" t="str">
        <f t="shared" si="15"/>
        <v>140 vervoer</v>
      </c>
      <c r="B547" s="10">
        <v>140</v>
      </c>
      <c r="C547" s="3" t="s">
        <v>25</v>
      </c>
      <c r="D547" s="50">
        <v>53263</v>
      </c>
      <c r="E547" s="50">
        <v>54966</v>
      </c>
      <c r="F547" s="50">
        <v>55601</v>
      </c>
      <c r="G547" s="50">
        <v>57516</v>
      </c>
      <c r="H547" s="50">
        <v>58953</v>
      </c>
      <c r="I547" s="50">
        <v>60795</v>
      </c>
      <c r="J547" s="50">
        <v>61583</v>
      </c>
      <c r="K547" s="50">
        <v>63492</v>
      </c>
      <c r="L547" s="50">
        <v>66356</v>
      </c>
      <c r="M547" s="50">
        <v>67325</v>
      </c>
      <c r="N547" s="50">
        <v>66678.659422854049</v>
      </c>
      <c r="O547" s="284">
        <v>68193.116280694114</v>
      </c>
      <c r="P547" s="50">
        <v>69741.970644334564</v>
      </c>
      <c r="Q547" s="50">
        <v>71326.003776311336</v>
      </c>
      <c r="R547" s="50">
        <v>72946.014683794288</v>
      </c>
      <c r="S547" s="50">
        <v>74602.820521616974</v>
      </c>
      <c r="T547" s="50">
        <v>76297.257004460422</v>
      </c>
    </row>
    <row r="548" spans="1:20" x14ac:dyDescent="0.25">
      <c r="A548" t="str">
        <f t="shared" si="15"/>
        <v>140 vervoer</v>
      </c>
      <c r="B548" s="10">
        <v>140</v>
      </c>
      <c r="C548" s="3" t="s">
        <v>83</v>
      </c>
      <c r="D548" s="192"/>
      <c r="E548" s="50">
        <v>1703</v>
      </c>
      <c r="F548" s="50">
        <v>635</v>
      </c>
      <c r="G548" s="50">
        <v>1915</v>
      </c>
      <c r="H548" s="50">
        <v>1437</v>
      </c>
      <c r="I548" s="50">
        <v>1842</v>
      </c>
      <c r="J548" s="50">
        <v>788</v>
      </c>
      <c r="K548" s="50">
        <v>1909</v>
      </c>
      <c r="L548" s="50">
        <v>2864</v>
      </c>
      <c r="M548" s="50">
        <v>969</v>
      </c>
      <c r="N548" s="50">
        <v>-646.3405771459511</v>
      </c>
      <c r="O548" s="284">
        <v>1514.4568578400649</v>
      </c>
      <c r="P548" s="50">
        <v>1548.8543636404502</v>
      </c>
      <c r="Q548" s="50">
        <v>1584.033131976772</v>
      </c>
      <c r="R548" s="50">
        <v>1620.0109074829525</v>
      </c>
      <c r="S548" s="50">
        <v>1656.8058378226851</v>
      </c>
      <c r="T548" s="50">
        <v>1694.4364828434482</v>
      </c>
    </row>
    <row r="549" spans="1:20" x14ac:dyDescent="0.25">
      <c r="A549" t="str">
        <f t="shared" si="15"/>
        <v>140 vervoer</v>
      </c>
      <c r="B549" s="10">
        <v>140</v>
      </c>
      <c r="C549" s="3" t="s">
        <v>84</v>
      </c>
      <c r="D549" s="192"/>
      <c r="E549" s="193">
        <v>1.0319734149409534</v>
      </c>
      <c r="F549" s="193">
        <v>1.0115525961503475</v>
      </c>
      <c r="G549" s="193">
        <v>1.0344418265858528</v>
      </c>
      <c r="H549" s="193">
        <v>1.0249843521802628</v>
      </c>
      <c r="I549" s="193">
        <v>1.0312452292504197</v>
      </c>
      <c r="J549" s="193">
        <v>1.0129615922362036</v>
      </c>
      <c r="K549" s="193">
        <v>1.0309988146079274</v>
      </c>
      <c r="L549" s="193">
        <v>1.045108045108045</v>
      </c>
      <c r="M549" s="193">
        <v>1.0146030502139973</v>
      </c>
      <c r="N549" s="193">
        <v>0.99039969436099595</v>
      </c>
      <c r="O549" s="285">
        <v>1.0227127670374396</v>
      </c>
      <c r="P549" s="193">
        <v>1.0227127670374399</v>
      </c>
      <c r="Q549" s="193">
        <v>1.0227127670374403</v>
      </c>
      <c r="R549" s="193">
        <v>1.0227127670374403</v>
      </c>
      <c r="S549" s="193">
        <v>1.0227127670374399</v>
      </c>
      <c r="T549" s="193">
        <v>1.0227127670374403</v>
      </c>
    </row>
    <row r="550" spans="1:20" x14ac:dyDescent="0.25">
      <c r="A550" t="str">
        <f t="shared" si="15"/>
        <v>140 vervoer</v>
      </c>
      <c r="B550" s="10">
        <v>140</v>
      </c>
      <c r="C550" s="3" t="s">
        <v>8</v>
      </c>
      <c r="D550" s="50">
        <v>141</v>
      </c>
      <c r="E550" s="50">
        <v>107</v>
      </c>
      <c r="F550" s="50">
        <v>117</v>
      </c>
      <c r="G550" s="50">
        <v>149</v>
      </c>
      <c r="H550" s="50">
        <v>185</v>
      </c>
      <c r="I550" s="50">
        <v>200</v>
      </c>
      <c r="J550" s="50">
        <v>218</v>
      </c>
      <c r="K550" s="50">
        <v>216</v>
      </c>
      <c r="L550" s="50">
        <v>292</v>
      </c>
      <c r="M550" s="50">
        <v>288</v>
      </c>
      <c r="N550" s="50">
        <v>181.35576547442571</v>
      </c>
      <c r="O550" s="284">
        <v>191.59044192458668</v>
      </c>
      <c r="P550" s="50">
        <v>206.68173104468343</v>
      </c>
      <c r="Q550" s="50">
        <v>220.70248490647862</v>
      </c>
      <c r="R550" s="50">
        <v>234.58342789813969</v>
      </c>
      <c r="S550" s="50">
        <v>247.42457508118335</v>
      </c>
      <c r="T550" s="50">
        <v>254.33494153484151</v>
      </c>
    </row>
    <row r="551" spans="1:20" x14ac:dyDescent="0.25">
      <c r="A551" t="str">
        <f t="shared" si="15"/>
        <v>140 vervoer</v>
      </c>
      <c r="B551" s="10">
        <v>140</v>
      </c>
      <c r="C551" s="3" t="s">
        <v>9</v>
      </c>
      <c r="D551" s="50">
        <v>2339</v>
      </c>
      <c r="E551" s="50">
        <v>2399</v>
      </c>
      <c r="F551" s="50">
        <v>2404</v>
      </c>
      <c r="G551" s="50">
        <v>2483</v>
      </c>
      <c r="H551" s="50">
        <v>2728</v>
      </c>
      <c r="I551" s="50">
        <v>2846</v>
      </c>
      <c r="J551" s="50">
        <v>2833</v>
      </c>
      <c r="K551" s="50">
        <v>3025</v>
      </c>
      <c r="L551" s="50">
        <v>3315</v>
      </c>
      <c r="M551" s="50">
        <v>3401</v>
      </c>
      <c r="N551" s="50">
        <v>2632.929260073824</v>
      </c>
      <c r="O551" s="284">
        <v>2781.5166458816238</v>
      </c>
      <c r="P551" s="50">
        <v>3000.6125019884967</v>
      </c>
      <c r="Q551" s="50">
        <v>3204.1662902810403</v>
      </c>
      <c r="R551" s="50">
        <v>3405.690299537393</v>
      </c>
      <c r="S551" s="50">
        <v>3592.1185173704685</v>
      </c>
      <c r="T551" s="50">
        <v>3692.4434559577385</v>
      </c>
    </row>
    <row r="552" spans="1:20" x14ac:dyDescent="0.25">
      <c r="A552" t="str">
        <f t="shared" si="15"/>
        <v>140 vervoer</v>
      </c>
      <c r="B552" s="10">
        <v>140</v>
      </c>
      <c r="C552" s="3" t="s">
        <v>10</v>
      </c>
      <c r="D552" s="50">
        <v>4290</v>
      </c>
      <c r="E552" s="50">
        <v>4411</v>
      </c>
      <c r="F552" s="50">
        <v>4462</v>
      </c>
      <c r="G552" s="50">
        <v>4713</v>
      </c>
      <c r="H552" s="50">
        <v>4983</v>
      </c>
      <c r="I552" s="50">
        <v>5071</v>
      </c>
      <c r="J552" s="50">
        <v>5003</v>
      </c>
      <c r="K552" s="50">
        <v>5113</v>
      </c>
      <c r="L552" s="50">
        <v>5354</v>
      </c>
      <c r="M552" s="50">
        <v>5501</v>
      </c>
      <c r="N552" s="50">
        <v>4635.9008298300523</v>
      </c>
      <c r="O552" s="284">
        <v>4897.5244122081631</v>
      </c>
      <c r="P552" s="50">
        <v>5283.2949972901542</v>
      </c>
      <c r="Q552" s="50">
        <v>5641.700059807481</v>
      </c>
      <c r="R552" s="50">
        <v>5996.5312115247925</v>
      </c>
      <c r="S552" s="50">
        <v>6324.7826168556967</v>
      </c>
      <c r="T552" s="50">
        <v>6501.4286335573888</v>
      </c>
    </row>
    <row r="553" spans="1:20" x14ac:dyDescent="0.25">
      <c r="A553" t="str">
        <f t="shared" si="15"/>
        <v>140 vervoer</v>
      </c>
      <c r="B553" s="10">
        <v>140</v>
      </c>
      <c r="C553" s="3" t="s">
        <v>11</v>
      </c>
      <c r="D553" s="50">
        <v>5608</v>
      </c>
      <c r="E553" s="50">
        <v>5701</v>
      </c>
      <c r="F553" s="50">
        <v>5625</v>
      </c>
      <c r="G553" s="50">
        <v>5640</v>
      </c>
      <c r="H553" s="50">
        <v>5908</v>
      </c>
      <c r="I553" s="50">
        <v>6065</v>
      </c>
      <c r="J553" s="50">
        <v>6068</v>
      </c>
      <c r="K553" s="50">
        <v>6170</v>
      </c>
      <c r="L553" s="50">
        <v>6384</v>
      </c>
      <c r="M553" s="50">
        <v>6432</v>
      </c>
      <c r="N553" s="50">
        <v>6572.3369154718303</v>
      </c>
      <c r="O553" s="284">
        <v>6449.4969982862913</v>
      </c>
      <c r="P553" s="50">
        <v>6469.0201476951324</v>
      </c>
      <c r="Q553" s="50">
        <v>6478.7179255157644</v>
      </c>
      <c r="R553" s="50">
        <v>6494.1493680832727</v>
      </c>
      <c r="S553" s="50">
        <v>6604.0558380752591</v>
      </c>
      <c r="T553" s="50">
        <v>7026.8126696517775</v>
      </c>
    </row>
    <row r="554" spans="1:20" x14ac:dyDescent="0.25">
      <c r="A554" t="str">
        <f t="shared" si="15"/>
        <v>140 vervoer</v>
      </c>
      <c r="B554" s="10">
        <v>140</v>
      </c>
      <c r="C554" s="3" t="s">
        <v>12</v>
      </c>
      <c r="D554" s="50">
        <v>6092</v>
      </c>
      <c r="E554" s="50">
        <v>6313</v>
      </c>
      <c r="F554" s="50">
        <v>6439</v>
      </c>
      <c r="G554" s="50">
        <v>6653</v>
      </c>
      <c r="H554" s="50">
        <v>6865</v>
      </c>
      <c r="I554" s="50">
        <v>7103</v>
      </c>
      <c r="J554" s="50">
        <v>7092</v>
      </c>
      <c r="K554" s="50">
        <v>7150</v>
      </c>
      <c r="L554" s="50">
        <v>7426</v>
      </c>
      <c r="M554" s="50">
        <v>7464</v>
      </c>
      <c r="N554" s="50">
        <v>7578.4981611684689</v>
      </c>
      <c r="O554" s="284">
        <v>7700.4643282818479</v>
      </c>
      <c r="P554" s="50">
        <v>7690.6548725116554</v>
      </c>
      <c r="Q554" s="50">
        <v>7754.9918238003975</v>
      </c>
      <c r="R554" s="50">
        <v>7884.9388870741795</v>
      </c>
      <c r="S554" s="50">
        <v>8056.9768227234144</v>
      </c>
      <c r="T554" s="50">
        <v>7906.3883214949901</v>
      </c>
    </row>
    <row r="555" spans="1:20" x14ac:dyDescent="0.25">
      <c r="A555" t="str">
        <f t="shared" si="15"/>
        <v>140 vervoer</v>
      </c>
      <c r="B555" s="10">
        <v>140</v>
      </c>
      <c r="C555" s="3" t="s">
        <v>13</v>
      </c>
      <c r="D555" s="50">
        <v>7350</v>
      </c>
      <c r="E555" s="50">
        <v>7329</v>
      </c>
      <c r="F555" s="50">
        <v>7251</v>
      </c>
      <c r="G555" s="50">
        <v>7335</v>
      </c>
      <c r="H555" s="50">
        <v>7348</v>
      </c>
      <c r="I555" s="50">
        <v>7610</v>
      </c>
      <c r="J555" s="50">
        <v>7731</v>
      </c>
      <c r="K555" s="50">
        <v>7959</v>
      </c>
      <c r="L555" s="50">
        <v>8434</v>
      </c>
      <c r="M555" s="50">
        <v>8410</v>
      </c>
      <c r="N555" s="50">
        <v>8592.9920051731533</v>
      </c>
      <c r="O555" s="284">
        <v>8712.6555396494114</v>
      </c>
      <c r="P555" s="50">
        <v>8854.5359360860002</v>
      </c>
      <c r="Q555" s="50">
        <v>8917.8286612438314</v>
      </c>
      <c r="R555" s="50">
        <v>9150.0596786569786</v>
      </c>
      <c r="S555" s="50">
        <v>9290.422085916889</v>
      </c>
      <c r="T555" s="50">
        <v>9439.939463712235</v>
      </c>
    </row>
    <row r="556" spans="1:20" x14ac:dyDescent="0.25">
      <c r="A556" t="str">
        <f t="shared" si="15"/>
        <v>140 vervoer</v>
      </c>
      <c r="B556" s="10">
        <v>140</v>
      </c>
      <c r="C556" s="3" t="s">
        <v>14</v>
      </c>
      <c r="D556" s="50">
        <v>8392</v>
      </c>
      <c r="E556" s="50">
        <v>8476</v>
      </c>
      <c r="F556" s="50">
        <v>8325</v>
      </c>
      <c r="G556" s="50">
        <v>8496</v>
      </c>
      <c r="H556" s="50">
        <v>8563</v>
      </c>
      <c r="I556" s="50">
        <v>8642</v>
      </c>
      <c r="J556" s="50">
        <v>8472</v>
      </c>
      <c r="K556" s="50">
        <v>8617</v>
      </c>
      <c r="L556" s="50">
        <v>8830</v>
      </c>
      <c r="M556" s="50">
        <v>8901</v>
      </c>
      <c r="N556" s="50">
        <v>9179.3986111019403</v>
      </c>
      <c r="O556" s="284">
        <v>9439.5238264835662</v>
      </c>
      <c r="P556" s="50">
        <v>9761.9111730279437</v>
      </c>
      <c r="Q556" s="50">
        <v>10170.114486182914</v>
      </c>
      <c r="R556" s="50">
        <v>10309.753737607873</v>
      </c>
      <c r="S556" s="50">
        <v>10534.082216714449</v>
      </c>
      <c r="T556" s="50">
        <v>10680.776815028592</v>
      </c>
    </row>
    <row r="557" spans="1:20" x14ac:dyDescent="0.25">
      <c r="A557" t="str">
        <f t="shared" si="15"/>
        <v>140 vervoer</v>
      </c>
      <c r="B557" s="10">
        <v>140</v>
      </c>
      <c r="C557" s="3" t="s">
        <v>15</v>
      </c>
      <c r="D557" s="50">
        <v>8359</v>
      </c>
      <c r="E557" s="50">
        <v>8689</v>
      </c>
      <c r="F557" s="50">
        <v>8813</v>
      </c>
      <c r="G557" s="50">
        <v>8967</v>
      </c>
      <c r="H557" s="50">
        <v>9072</v>
      </c>
      <c r="I557" s="50">
        <v>9176</v>
      </c>
      <c r="J557" s="50">
        <v>9241</v>
      </c>
      <c r="K557" s="50">
        <v>9374</v>
      </c>
      <c r="L557" s="50">
        <v>9582</v>
      </c>
      <c r="M557" s="50">
        <v>9601</v>
      </c>
      <c r="N557" s="50">
        <v>9601.7501061689727</v>
      </c>
      <c r="O557" s="284">
        <v>9621.857638424086</v>
      </c>
      <c r="P557" s="50">
        <v>9767.0703095017961</v>
      </c>
      <c r="Q557" s="50">
        <v>9900.883460160805</v>
      </c>
      <c r="R557" s="50">
        <v>10154.208371484056</v>
      </c>
      <c r="S557" s="50">
        <v>10465.036222145794</v>
      </c>
      <c r="T557" s="50">
        <v>10769.442217350959</v>
      </c>
    </row>
    <row r="558" spans="1:20" x14ac:dyDescent="0.25">
      <c r="A558" t="str">
        <f t="shared" si="15"/>
        <v>140 vervoer</v>
      </c>
      <c r="B558" s="10">
        <v>140</v>
      </c>
      <c r="C558" s="3" t="s">
        <v>16</v>
      </c>
      <c r="D558" s="50">
        <v>6652</v>
      </c>
      <c r="E558" s="50">
        <v>7121</v>
      </c>
      <c r="F558" s="50">
        <v>7461</v>
      </c>
      <c r="G558" s="50">
        <v>8002</v>
      </c>
      <c r="H558" s="50">
        <v>8179</v>
      </c>
      <c r="I558" s="50">
        <v>8572</v>
      </c>
      <c r="J558" s="50">
        <v>8963</v>
      </c>
      <c r="K558" s="50">
        <v>9253</v>
      </c>
      <c r="L558" s="50">
        <v>9494</v>
      </c>
      <c r="M558" s="50">
        <v>9681</v>
      </c>
      <c r="N558" s="50">
        <v>9688.1112955205936</v>
      </c>
      <c r="O558" s="284">
        <v>9760.5725239031126</v>
      </c>
      <c r="P558" s="50">
        <v>9752.1922031947015</v>
      </c>
      <c r="Q558" s="50">
        <v>9823.222611318195</v>
      </c>
      <c r="R558" s="50">
        <v>9852.4485170885146</v>
      </c>
      <c r="S558" s="50">
        <v>9846.069476867764</v>
      </c>
      <c r="T558" s="50">
        <v>9878.4967284204504</v>
      </c>
    </row>
    <row r="559" spans="1:20" x14ac:dyDescent="0.25">
      <c r="A559" t="str">
        <f t="shared" si="15"/>
        <v>140 vervoer</v>
      </c>
      <c r="B559" s="10">
        <v>140</v>
      </c>
      <c r="C559" s="3" t="s">
        <v>17</v>
      </c>
      <c r="D559" s="50">
        <v>2844</v>
      </c>
      <c r="E559" s="50">
        <v>3056</v>
      </c>
      <c r="F559" s="50">
        <v>3256</v>
      </c>
      <c r="G559" s="50">
        <v>3530</v>
      </c>
      <c r="H559" s="50">
        <v>3694</v>
      </c>
      <c r="I559" s="50">
        <v>3967</v>
      </c>
      <c r="J559" s="50">
        <v>4322</v>
      </c>
      <c r="K559" s="50">
        <v>4679</v>
      </c>
      <c r="L559" s="50">
        <v>5026</v>
      </c>
      <c r="M559" s="50">
        <v>5263</v>
      </c>
      <c r="N559" s="50">
        <v>5482.3546646112272</v>
      </c>
      <c r="O559" s="284">
        <v>5715.6626943436459</v>
      </c>
      <c r="P559" s="50">
        <v>5864.3809317003106</v>
      </c>
      <c r="Q559" s="50">
        <v>5899.4634924862212</v>
      </c>
      <c r="R559" s="50">
        <v>5952.9160745501285</v>
      </c>
      <c r="S559" s="50">
        <v>5947.3537513553829</v>
      </c>
      <c r="T559" s="50">
        <v>6026.3460895240778</v>
      </c>
    </row>
    <row r="560" spans="1:20" x14ac:dyDescent="0.25">
      <c r="A560" t="str">
        <f t="shared" si="15"/>
        <v>140 vervoer</v>
      </c>
      <c r="B560" s="10">
        <v>140</v>
      </c>
      <c r="C560" s="3" t="s">
        <v>85</v>
      </c>
      <c r="D560" s="50">
        <v>1196</v>
      </c>
      <c r="E560" s="50">
        <v>1364</v>
      </c>
      <c r="F560" s="50">
        <v>1448</v>
      </c>
      <c r="G560" s="50">
        <v>1548</v>
      </c>
      <c r="H560" s="50">
        <v>1428</v>
      </c>
      <c r="I560" s="50">
        <v>1543</v>
      </c>
      <c r="J560" s="50">
        <v>1640</v>
      </c>
      <c r="K560" s="50">
        <v>1936</v>
      </c>
      <c r="L560" s="50">
        <v>2219</v>
      </c>
      <c r="M560" s="50">
        <v>2383</v>
      </c>
      <c r="N560" s="50">
        <v>2533.031808259565</v>
      </c>
      <c r="O560" s="284">
        <v>2922.2512313077905</v>
      </c>
      <c r="P560" s="50">
        <v>3091.6158402937094</v>
      </c>
      <c r="Q560" s="50">
        <v>3314.2124806082365</v>
      </c>
      <c r="R560" s="50">
        <v>3510.7351102889561</v>
      </c>
      <c r="S560" s="50">
        <v>3694.498398510686</v>
      </c>
      <c r="T560" s="50">
        <v>4120.8476682273767</v>
      </c>
    </row>
    <row r="561" spans="1:20" x14ac:dyDescent="0.25">
      <c r="A561" t="str">
        <f t="shared" si="15"/>
        <v>140 vervoer</v>
      </c>
      <c r="B561" s="10">
        <v>140</v>
      </c>
      <c r="C561" s="3" t="s">
        <v>6</v>
      </c>
      <c r="D561" s="50">
        <v>10692</v>
      </c>
      <c r="E561" s="50">
        <v>11541</v>
      </c>
      <c r="F561" s="50">
        <v>12165</v>
      </c>
      <c r="G561" s="50">
        <v>13080</v>
      </c>
      <c r="H561" s="50">
        <v>13301</v>
      </c>
      <c r="I561" s="50">
        <v>14082</v>
      </c>
      <c r="J561" s="50">
        <v>14925</v>
      </c>
      <c r="K561" s="50">
        <v>15868</v>
      </c>
      <c r="L561" s="50">
        <v>16739</v>
      </c>
      <c r="M561" s="50">
        <v>17327</v>
      </c>
      <c r="N561" s="50">
        <v>17703.497768391386</v>
      </c>
      <c r="O561" s="284">
        <v>18398.486449554548</v>
      </c>
      <c r="P561" s="50">
        <v>18708.188975188721</v>
      </c>
      <c r="Q561" s="50">
        <v>19036.898584412651</v>
      </c>
      <c r="R561" s="50">
        <v>19316.0997019276</v>
      </c>
      <c r="S561" s="50">
        <v>19487.921626733831</v>
      </c>
      <c r="T561" s="50">
        <v>20025.690486171905</v>
      </c>
    </row>
    <row r="562" spans="1:20" x14ac:dyDescent="0.25">
      <c r="A562" t="str">
        <f t="shared" si="15"/>
        <v>140 vervoer</v>
      </c>
      <c r="B562" s="10">
        <v>140</v>
      </c>
      <c r="C562" s="3" t="s">
        <v>86</v>
      </c>
      <c r="D562" s="193">
        <v>1.0277632728832442</v>
      </c>
      <c r="E562" s="192"/>
      <c r="F562" s="192"/>
      <c r="G562" s="192"/>
      <c r="H562" s="192"/>
      <c r="I562" s="192"/>
      <c r="J562" s="192"/>
      <c r="K562" s="192"/>
      <c r="L562" s="192"/>
      <c r="M562" s="192"/>
      <c r="N562" s="192"/>
      <c r="O562" s="286"/>
      <c r="P562" s="192"/>
      <c r="Q562" s="192"/>
      <c r="R562" s="192"/>
      <c r="S562" s="192"/>
      <c r="T562" s="192"/>
    </row>
    <row r="563" spans="1:20" x14ac:dyDescent="0.25">
      <c r="A563" t="str">
        <f t="shared" si="15"/>
        <v>140 vervoer</v>
      </c>
      <c r="B563" s="10">
        <v>140</v>
      </c>
      <c r="C563" s="3" t="s">
        <v>87</v>
      </c>
      <c r="D563" s="192"/>
      <c r="E563" s="193">
        <v>-2.1050710288545993E-3</v>
      </c>
      <c r="F563" s="193">
        <v>8.1053383664483336E-3</v>
      </c>
      <c r="G563" s="193">
        <v>-3.339276851304307E-3</v>
      </c>
      <c r="H563" s="193">
        <v>1.3894603514906789E-3</v>
      </c>
      <c r="I563" s="193">
        <v>-1.7409781835877602E-3</v>
      </c>
      <c r="J563" s="193">
        <v>7.4008403235202858E-3</v>
      </c>
      <c r="K563" s="193">
        <v>-1.6177708623416054E-3</v>
      </c>
      <c r="L563" s="193">
        <v>-8.6723861124003987E-3</v>
      </c>
      <c r="M563" s="193">
        <v>6.5801113346234397E-3</v>
      </c>
      <c r="N563" s="193">
        <v>1.8681789261124127E-2</v>
      </c>
      <c r="O563" s="285">
        <v>2.525252922902288E-3</v>
      </c>
      <c r="P563" s="193">
        <v>2.525252922902177E-3</v>
      </c>
      <c r="Q563" s="193">
        <v>2.5252529229019549E-3</v>
      </c>
      <c r="R563" s="193">
        <v>2.5252529229019549E-3</v>
      </c>
      <c r="S563" s="193">
        <v>2.525252922902177E-3</v>
      </c>
      <c r="T563" s="193">
        <v>2.5252529229019549E-3</v>
      </c>
    </row>
    <row r="564" spans="1:20" x14ac:dyDescent="0.25">
      <c r="A564" t="str">
        <f t="shared" si="15"/>
        <v>140 vervoer</v>
      </c>
      <c r="B564" s="10">
        <v>140</v>
      </c>
      <c r="C564" s="3" t="s">
        <v>88</v>
      </c>
      <c r="D564" s="194"/>
      <c r="E564" s="50">
        <v>73.754318981472494</v>
      </c>
      <c r="F564" s="50">
        <v>57.062103386982216</v>
      </c>
      <c r="G564" s="50">
        <v>61.055990265101627</v>
      </c>
      <c r="H564" s="50">
        <v>78.459646368858699</v>
      </c>
      <c r="I564" s="50">
        <v>96.837208322278002</v>
      </c>
      <c r="J564" s="50">
        <v>106.51723756334377</v>
      </c>
      <c r="K564" s="50">
        <v>114.13773170552682</v>
      </c>
      <c r="L564" s="50">
        <v>111.56679965825241</v>
      </c>
      <c r="M564" s="50">
        <v>155.27551397772402</v>
      </c>
      <c r="N564" s="50">
        <v>156.6337353852449</v>
      </c>
      <c r="O564" s="284">
        <v>95.703359887430764</v>
      </c>
      <c r="P564" s="50">
        <v>101.10430714200972</v>
      </c>
      <c r="Q564" s="50">
        <v>109.06814038462889</v>
      </c>
      <c r="R564" s="50">
        <v>116.46704082332319</v>
      </c>
      <c r="S564" s="50">
        <v>123.79216158379437</v>
      </c>
      <c r="T564" s="50">
        <v>130.5685710737898</v>
      </c>
    </row>
    <row r="565" spans="1:20" x14ac:dyDescent="0.25">
      <c r="A565" t="str">
        <f t="shared" si="15"/>
        <v>140 vervoer</v>
      </c>
      <c r="B565" s="10">
        <v>140</v>
      </c>
      <c r="C565" s="3" t="s">
        <v>89</v>
      </c>
      <c r="D565" s="194"/>
      <c r="E565" s="50">
        <v>863.32544488338658</v>
      </c>
      <c r="F565" s="50">
        <v>909.96623100006036</v>
      </c>
      <c r="G565" s="50">
        <v>884.34992922833806</v>
      </c>
      <c r="H565" s="50">
        <v>925.15279984640495</v>
      </c>
      <c r="I565" s="50">
        <v>1007.8986807850425</v>
      </c>
      <c r="J565" s="50">
        <v>1077.5130867007863</v>
      </c>
      <c r="K565" s="50">
        <v>1047.0414813352345</v>
      </c>
      <c r="L565" s="50">
        <v>1096.662076563272</v>
      </c>
      <c r="M565" s="50">
        <v>1252.3586517830813</v>
      </c>
      <c r="N565" s="50">
        <v>1326.0060041285597</v>
      </c>
      <c r="O565" s="284">
        <v>984.00611866533347</v>
      </c>
      <c r="P565" s="50">
        <v>1039.5377651127055</v>
      </c>
      <c r="Q565" s="50">
        <v>1121.4205814316429</v>
      </c>
      <c r="R565" s="50">
        <v>1197.4948520908381</v>
      </c>
      <c r="S565" s="50">
        <v>1272.8105323004395</v>
      </c>
      <c r="T565" s="50">
        <v>1342.4844539744588</v>
      </c>
    </row>
    <row r="566" spans="1:20" x14ac:dyDescent="0.25">
      <c r="A566" t="str">
        <f t="shared" si="15"/>
        <v>140 vervoer</v>
      </c>
      <c r="B566" s="10">
        <v>140</v>
      </c>
      <c r="C566" s="3" t="s">
        <v>90</v>
      </c>
      <c r="D566" s="194"/>
      <c r="E566" s="50">
        <v>1317.7638065559047</v>
      </c>
      <c r="F566" s="50">
        <v>1399.9696195065731</v>
      </c>
      <c r="G566" s="50">
        <v>1365.090200858562</v>
      </c>
      <c r="H566" s="50">
        <v>1464.1668873041872</v>
      </c>
      <c r="I566" s="50">
        <v>1532.4476191859771</v>
      </c>
      <c r="J566" s="50">
        <v>1605.8688734480779</v>
      </c>
      <c r="K566" s="50">
        <v>1539.2147282806616</v>
      </c>
      <c r="L566" s="50">
        <v>1536.9868990781429</v>
      </c>
      <c r="M566" s="50">
        <v>1691.0942706398689</v>
      </c>
      <c r="N566" s="50">
        <v>1804.0964671414276</v>
      </c>
      <c r="O566" s="284">
        <v>1445.4802504667716</v>
      </c>
      <c r="P566" s="50">
        <v>1527.0548430358251</v>
      </c>
      <c r="Q566" s="50">
        <v>1647.3386416794353</v>
      </c>
      <c r="R566" s="50">
        <v>1759.0898327753623</v>
      </c>
      <c r="S566" s="50">
        <v>1869.7266735717519</v>
      </c>
      <c r="T566" s="50">
        <v>1972.0759129128298</v>
      </c>
    </row>
    <row r="567" spans="1:20" x14ac:dyDescent="0.25">
      <c r="A567" t="str">
        <f t="shared" si="15"/>
        <v>140 vervoer</v>
      </c>
      <c r="B567" s="10">
        <v>140</v>
      </c>
      <c r="C567" s="3" t="s">
        <v>91</v>
      </c>
      <c r="D567" s="194"/>
      <c r="E567" s="50">
        <v>1416.1689381100605</v>
      </c>
      <c r="F567" s="50">
        <v>1497.8634519807131</v>
      </c>
      <c r="G567" s="50">
        <v>1413.5194818473458</v>
      </c>
      <c r="H567" s="50">
        <v>1443.9589449560356</v>
      </c>
      <c r="I567" s="50">
        <v>1494.077966085157</v>
      </c>
      <c r="J567" s="50">
        <v>1589.2269275371602</v>
      </c>
      <c r="K567" s="50">
        <v>1535.28809226986</v>
      </c>
      <c r="L567" s="50">
        <v>1517.5685297253701</v>
      </c>
      <c r="M567" s="50">
        <v>1667.575751443577</v>
      </c>
      <c r="N567" s="50">
        <v>1757.9519074115178</v>
      </c>
      <c r="O567" s="284">
        <v>1690.1216693107103</v>
      </c>
      <c r="P567" s="50">
        <v>1658.5325392095319</v>
      </c>
      <c r="Q567" s="50">
        <v>1663.5530514403317</v>
      </c>
      <c r="R567" s="50">
        <v>1666.0469017480095</v>
      </c>
      <c r="S567" s="50">
        <v>1670.015203405017</v>
      </c>
      <c r="T567" s="50">
        <v>1698.2784085510602</v>
      </c>
    </row>
    <row r="568" spans="1:20" x14ac:dyDescent="0.25">
      <c r="A568" t="str">
        <f t="shared" si="15"/>
        <v>140 vervoer</v>
      </c>
      <c r="B568" s="10">
        <v>140</v>
      </c>
      <c r="C568" s="3" t="s">
        <v>92</v>
      </c>
      <c r="D568" s="194"/>
      <c r="E568" s="50">
        <v>1314.0019267880157</v>
      </c>
      <c r="F568" s="50">
        <v>1426.1284004962545</v>
      </c>
      <c r="G568" s="50">
        <v>1380.9003562253383</v>
      </c>
      <c r="H568" s="50">
        <v>1458.254832788977</v>
      </c>
      <c r="I568" s="50">
        <v>1483.2321348416747</v>
      </c>
      <c r="J568" s="50">
        <v>1599.5880664671197</v>
      </c>
      <c r="K568" s="50">
        <v>1533.1508876037281</v>
      </c>
      <c r="L568" s="50">
        <v>1495.2488476014839</v>
      </c>
      <c r="M568" s="50">
        <v>1666.2325904176298</v>
      </c>
      <c r="N568" s="50">
        <v>1765.0858864561656</v>
      </c>
      <c r="O568" s="284">
        <v>1669.7201178926123</v>
      </c>
      <c r="P568" s="50">
        <v>1696.5921126599837</v>
      </c>
      <c r="Q568" s="50">
        <v>1694.4308604835294</v>
      </c>
      <c r="R568" s="50">
        <v>1708.605793248061</v>
      </c>
      <c r="S568" s="50">
        <v>1737.2361658093519</v>
      </c>
      <c r="T568" s="50">
        <v>1775.1401404604376</v>
      </c>
    </row>
    <row r="569" spans="1:20" x14ac:dyDescent="0.25">
      <c r="A569" t="str">
        <f t="shared" si="15"/>
        <v>140 vervoer</v>
      </c>
      <c r="B569" s="10">
        <v>140</v>
      </c>
      <c r="C569" s="3" t="s">
        <v>93</v>
      </c>
      <c r="D569" s="194"/>
      <c r="E569" s="50">
        <v>1380.9790766520036</v>
      </c>
      <c r="F569" s="50">
        <v>1451.8655126054589</v>
      </c>
      <c r="G569" s="50">
        <v>1353.4289075683123</v>
      </c>
      <c r="H569" s="50">
        <v>1403.7931396806077</v>
      </c>
      <c r="I569" s="50">
        <v>1383.2786542595272</v>
      </c>
      <c r="J569" s="50">
        <v>1502.1700225782054</v>
      </c>
      <c r="K569" s="50">
        <v>1456.3318402535215</v>
      </c>
      <c r="L569" s="50">
        <v>1443.133796538943</v>
      </c>
      <c r="M569" s="50">
        <v>1657.9008324730294</v>
      </c>
      <c r="N569" s="50">
        <v>1754.9581800242111</v>
      </c>
      <c r="O569" s="284">
        <v>1654.3110802337844</v>
      </c>
      <c r="P569" s="50">
        <v>1677.3485403949048</v>
      </c>
      <c r="Q569" s="50">
        <v>1704.6631604657359</v>
      </c>
      <c r="R569" s="50">
        <v>1716.8481894362919</v>
      </c>
      <c r="S569" s="50">
        <v>1761.5569876115103</v>
      </c>
      <c r="T569" s="50">
        <v>1788.5793664800754</v>
      </c>
    </row>
    <row r="570" spans="1:20" x14ac:dyDescent="0.25">
      <c r="A570" t="str">
        <f t="shared" si="15"/>
        <v>140 vervoer</v>
      </c>
      <c r="B570" s="10">
        <v>140</v>
      </c>
      <c r="C570" s="3" t="s">
        <v>94</v>
      </c>
      <c r="D570" s="194"/>
      <c r="E570" s="50">
        <v>1412.2927365549676</v>
      </c>
      <c r="F570" s="50">
        <v>1512.9725571842428</v>
      </c>
      <c r="G570" s="50">
        <v>1390.7425186801684</v>
      </c>
      <c r="H570" s="50">
        <v>1459.484473041518</v>
      </c>
      <c r="I570" s="50">
        <v>1444.18811587103</v>
      </c>
      <c r="J570" s="50">
        <v>1536.5154135178088</v>
      </c>
      <c r="K570" s="50">
        <v>1429.8843727034632</v>
      </c>
      <c r="L570" s="50">
        <v>1393.5675144301092</v>
      </c>
      <c r="M570" s="50">
        <v>1562.6940763539205</v>
      </c>
      <c r="N570" s="50">
        <v>1682.9763753853056</v>
      </c>
      <c r="O570" s="284">
        <v>1587.3079248572894</v>
      </c>
      <c r="P570" s="50">
        <v>1632.288956112548</v>
      </c>
      <c r="Q570" s="50">
        <v>1688.0363979356625</v>
      </c>
      <c r="R570" s="50">
        <v>1758.6231957614193</v>
      </c>
      <c r="S570" s="50">
        <v>1782.7697112139592</v>
      </c>
      <c r="T570" s="50">
        <v>1821.5607461981438</v>
      </c>
    </row>
    <row r="571" spans="1:20" x14ac:dyDescent="0.25">
      <c r="A571" t="str">
        <f t="shared" si="15"/>
        <v>140 vervoer</v>
      </c>
      <c r="B571" s="10">
        <v>140</v>
      </c>
      <c r="C571" s="3" t="s">
        <v>95</v>
      </c>
      <c r="D571" s="192"/>
      <c r="E571" s="50">
        <v>1135.9155460642232</v>
      </c>
      <c r="F571" s="50">
        <v>1269.4779289862402</v>
      </c>
      <c r="G571" s="50">
        <v>1186.7331495496051</v>
      </c>
      <c r="H571" s="50">
        <v>1249.872931670651</v>
      </c>
      <c r="I571" s="50">
        <v>1236.1091077027925</v>
      </c>
      <c r="J571" s="50">
        <v>1334.1649972870989</v>
      </c>
      <c r="K571" s="50">
        <v>1260.2748313734382</v>
      </c>
      <c r="L571" s="50">
        <v>1212.2832245362865</v>
      </c>
      <c r="M571" s="50">
        <v>1385.3320481506423</v>
      </c>
      <c r="N571" s="50">
        <v>1504.2672114728462</v>
      </c>
      <c r="O571" s="284">
        <v>1349.2537122417766</v>
      </c>
      <c r="P571" s="50">
        <v>1352.0792557353313</v>
      </c>
      <c r="Q571" s="50">
        <v>1372.4847790357389</v>
      </c>
      <c r="R571" s="50">
        <v>1391.2884229836727</v>
      </c>
      <c r="S571" s="50">
        <v>1426.8860560429453</v>
      </c>
      <c r="T571" s="50">
        <v>1470.5640966851415</v>
      </c>
    </row>
    <row r="572" spans="1:20" x14ac:dyDescent="0.25">
      <c r="A572" t="str">
        <f t="shared" si="15"/>
        <v>140 vervoer</v>
      </c>
      <c r="B572" s="10">
        <v>140</v>
      </c>
      <c r="C572" s="3" t="s">
        <v>96</v>
      </c>
      <c r="D572" s="192"/>
      <c r="E572" s="50">
        <v>887.93003754418123</v>
      </c>
      <c r="F572" s="50">
        <v>1023.2419689227306</v>
      </c>
      <c r="G572" s="50">
        <v>986.70951130234914</v>
      </c>
      <c r="H572" s="50">
        <v>1096.0955552631503</v>
      </c>
      <c r="I572" s="50">
        <v>1094.7367513817169</v>
      </c>
      <c r="J572" s="50">
        <v>1225.70239337364</v>
      </c>
      <c r="K572" s="50">
        <v>1200.7773115771367</v>
      </c>
      <c r="L572" s="50">
        <v>1174.3523926113717</v>
      </c>
      <c r="M572" s="50">
        <v>1349.7463240714967</v>
      </c>
      <c r="N572" s="50">
        <v>1493.4881497085976</v>
      </c>
      <c r="O572" s="284">
        <v>1338.0588872792071</v>
      </c>
      <c r="P572" s="50">
        <v>1348.0667606058912</v>
      </c>
      <c r="Q572" s="50">
        <v>1346.9093252441251</v>
      </c>
      <c r="R572" s="50">
        <v>1356.7195829876189</v>
      </c>
      <c r="S572" s="50">
        <v>1360.7560749066229</v>
      </c>
      <c r="T572" s="50">
        <v>1359.8750433825885</v>
      </c>
    </row>
    <row r="573" spans="1:20" x14ac:dyDescent="0.25">
      <c r="A573" t="str">
        <f t="shared" si="15"/>
        <v>140 vervoer</v>
      </c>
      <c r="B573" s="10">
        <v>140</v>
      </c>
      <c r="C573" s="3" t="s">
        <v>97</v>
      </c>
      <c r="D573" s="192"/>
      <c r="E573" s="50">
        <v>720.53568822185161</v>
      </c>
      <c r="F573" s="50">
        <v>805.44951716196795</v>
      </c>
      <c r="G573" s="50">
        <v>820.89851474869624</v>
      </c>
      <c r="H573" s="50">
        <v>906.67148319284956</v>
      </c>
      <c r="I573" s="50">
        <v>937.23062433311611</v>
      </c>
      <c r="J573" s="50">
        <v>1042.7609612969266</v>
      </c>
      <c r="K573" s="50">
        <v>1097.0974068523144</v>
      </c>
      <c r="L573" s="50">
        <v>1154.7098186558908</v>
      </c>
      <c r="M573" s="50">
        <v>1317.0034737469653</v>
      </c>
      <c r="N573" s="50">
        <v>1442.7976335794369</v>
      </c>
      <c r="O573" s="284">
        <v>1414.3556095297558</v>
      </c>
      <c r="P573" s="50">
        <v>1474.5451705463777</v>
      </c>
      <c r="Q573" s="50">
        <v>1512.9119830042662</v>
      </c>
      <c r="R573" s="50">
        <v>1521.9626956413954</v>
      </c>
      <c r="S573" s="50">
        <v>1535.7525658542713</v>
      </c>
      <c r="T573" s="50">
        <v>1534.3175797043793</v>
      </c>
    </row>
    <row r="574" spans="1:20" x14ac:dyDescent="0.25">
      <c r="A574" t="str">
        <f t="shared" si="15"/>
        <v>140 vervoer</v>
      </c>
      <c r="B574" s="10">
        <v>140</v>
      </c>
      <c r="C574" s="3" t="s">
        <v>98</v>
      </c>
      <c r="D574" s="192"/>
      <c r="E574" s="50">
        <v>362.89250242434173</v>
      </c>
      <c r="F574" s="50">
        <v>427.79436740081371</v>
      </c>
      <c r="G574" s="50">
        <v>437.56767223535275</v>
      </c>
      <c r="H574" s="50">
        <v>475.10651931998603</v>
      </c>
      <c r="I574" s="50">
        <v>433.80629035391064</v>
      </c>
      <c r="J574" s="50">
        <v>482.84749683607845</v>
      </c>
      <c r="K574" s="50">
        <v>498.4109648950884</v>
      </c>
      <c r="L574" s="50">
        <v>574.71033075203934</v>
      </c>
      <c r="M574" s="50">
        <v>692.56544882811488</v>
      </c>
      <c r="N574" s="50">
        <v>772.58929649677714</v>
      </c>
      <c r="O574" s="284">
        <v>780.30589131369163</v>
      </c>
      <c r="P574" s="50">
        <v>900.20577090775146</v>
      </c>
      <c r="Q574" s="50">
        <v>952.37890262320138</v>
      </c>
      <c r="R574" s="50">
        <v>1020.9502759702278</v>
      </c>
      <c r="S574" s="50">
        <v>1081.4894943157292</v>
      </c>
      <c r="T574" s="50">
        <v>1138.0981701085191</v>
      </c>
    </row>
    <row r="575" spans="1:20" x14ac:dyDescent="0.25">
      <c r="A575" t="str">
        <f t="shared" si="15"/>
        <v>140 vervoer</v>
      </c>
      <c r="B575" s="10">
        <v>140</v>
      </c>
      <c r="C575" s="3" t="s">
        <v>26</v>
      </c>
      <c r="D575" s="194"/>
      <c r="E575" s="50">
        <v>1971.3582281903746</v>
      </c>
      <c r="F575" s="50">
        <v>2256.4858534855125</v>
      </c>
      <c r="G575" s="50">
        <v>2245.1756982863981</v>
      </c>
      <c r="H575" s="50">
        <v>2477.8735577759858</v>
      </c>
      <c r="I575" s="50">
        <v>2465.7736660687438</v>
      </c>
      <c r="J575" s="50">
        <v>2751.3108515066447</v>
      </c>
      <c r="K575" s="50">
        <v>2796.2856833245396</v>
      </c>
      <c r="L575" s="50">
        <v>2903.7725420193019</v>
      </c>
      <c r="M575" s="50">
        <v>3359.3152466465767</v>
      </c>
      <c r="N575" s="50">
        <v>3708.8750797848115</v>
      </c>
      <c r="O575" s="284">
        <v>3532.7203881226546</v>
      </c>
      <c r="P575" s="50">
        <v>3722.8177020600206</v>
      </c>
      <c r="Q575" s="50">
        <v>3812.2002108715924</v>
      </c>
      <c r="R575" s="50">
        <v>3899.6325545992418</v>
      </c>
      <c r="S575" s="50">
        <v>3977.9981350766234</v>
      </c>
      <c r="T575" s="50">
        <v>4032.2907931954869</v>
      </c>
    </row>
    <row r="576" spans="1:20" x14ac:dyDescent="0.25">
      <c r="A576" t="str">
        <f t="shared" si="15"/>
        <v>140 vervoer</v>
      </c>
      <c r="B576" s="10">
        <v>140</v>
      </c>
      <c r="C576" s="3" t="s">
        <v>19</v>
      </c>
      <c r="D576" s="194"/>
      <c r="E576" s="50">
        <v>10885.560022780408</v>
      </c>
      <c r="F576" s="50">
        <v>11781.791658632035</v>
      </c>
      <c r="G576" s="50">
        <v>11280.996232509171</v>
      </c>
      <c r="H576" s="50">
        <v>11961.017213433226</v>
      </c>
      <c r="I576" s="50">
        <v>12143.843153122221</v>
      </c>
      <c r="J576" s="50">
        <v>13102.875476606245</v>
      </c>
      <c r="K576" s="50">
        <v>12711.609648849972</v>
      </c>
      <c r="L576" s="50">
        <v>12710.790230151162</v>
      </c>
      <c r="M576" s="50">
        <v>14397.778981886049</v>
      </c>
      <c r="N576" s="50">
        <v>15460.85084719009</v>
      </c>
      <c r="O576" s="284">
        <v>14008.624621678362</v>
      </c>
      <c r="P576" s="50">
        <v>14407.35602146286</v>
      </c>
      <c r="Q576" s="50">
        <v>14813.195823728298</v>
      </c>
      <c r="R576" s="50">
        <v>15214.096783466221</v>
      </c>
      <c r="S576" s="50">
        <v>15622.791626615392</v>
      </c>
      <c r="T576" s="50">
        <v>16031.542489531423</v>
      </c>
    </row>
    <row r="577" spans="1:20" x14ac:dyDescent="0.25">
      <c r="A577" t="str">
        <f t="shared" si="15"/>
        <v>140 vervoer</v>
      </c>
      <c r="B577" s="10">
        <v>140</v>
      </c>
      <c r="C577" s="3" t="s">
        <v>20</v>
      </c>
      <c r="D577" s="194"/>
      <c r="E577" s="193">
        <v>0.18109846659839987</v>
      </c>
      <c r="F577" s="193">
        <v>0.1915231502020559</v>
      </c>
      <c r="G577" s="193">
        <v>0.19902282139021829</v>
      </c>
      <c r="H577" s="193">
        <v>0.20716244392601707</v>
      </c>
      <c r="I577" s="193">
        <v>0.20304722606984474</v>
      </c>
      <c r="J577" s="193">
        <v>0.20997763860450402</v>
      </c>
      <c r="K577" s="193">
        <v>0.21997888234221552</v>
      </c>
      <c r="L577" s="193">
        <v>0.22844941104694549</v>
      </c>
      <c r="M577" s="193">
        <v>0.23332176795274853</v>
      </c>
      <c r="N577" s="193">
        <v>0.23988816116539122</v>
      </c>
      <c r="O577" s="285">
        <v>0.25218181538362916</v>
      </c>
      <c r="P577" s="193">
        <v>0.25839700889698858</v>
      </c>
      <c r="Q577" s="193">
        <v>0.25735163810938594</v>
      </c>
      <c r="R577" s="193">
        <v>0.25631705977032637</v>
      </c>
      <c r="S577" s="193">
        <v>0.25462786870303017</v>
      </c>
      <c r="T577" s="193">
        <v>0.25152232206155883</v>
      </c>
    </row>
    <row r="578" spans="1:20" x14ac:dyDescent="0.25">
      <c r="A578" t="str">
        <f t="shared" si="15"/>
        <v>140 vervoer</v>
      </c>
      <c r="B578" s="10">
        <v>140</v>
      </c>
      <c r="C578" s="3" t="s">
        <v>29</v>
      </c>
      <c r="D578" s="194"/>
      <c r="E578" s="50">
        <v>10885.560022780408</v>
      </c>
      <c r="F578" s="50">
        <v>11781.791658632035</v>
      </c>
      <c r="G578" s="50">
        <v>11280.996232509171</v>
      </c>
      <c r="H578" s="50">
        <v>11961.017213433226</v>
      </c>
      <c r="I578" s="50">
        <v>12143.843153122221</v>
      </c>
      <c r="J578" s="50">
        <v>13102.875476606245</v>
      </c>
      <c r="K578" s="50">
        <v>12711.609648849972</v>
      </c>
      <c r="L578" s="50">
        <v>12710.790230151162</v>
      </c>
      <c r="M578" s="50">
        <v>14397.778981886049</v>
      </c>
      <c r="N578" s="50">
        <v>14814.510270044138</v>
      </c>
      <c r="O578" s="284">
        <v>14008.624621678362</v>
      </c>
      <c r="P578" s="50">
        <v>14407.35602146286</v>
      </c>
      <c r="Q578" s="50">
        <v>14813.195823728298</v>
      </c>
      <c r="R578" s="50">
        <v>15214.096783466221</v>
      </c>
      <c r="S578" s="50">
        <v>15622.791626615392</v>
      </c>
      <c r="T578" s="50">
        <v>16031.542489531423</v>
      </c>
    </row>
    <row r="579" spans="1:20" x14ac:dyDescent="0.25">
      <c r="A579" t="str">
        <f t="shared" ref="A579:A642" si="16">VLOOKUP(B579,$AN$3:$AO$60,2)</f>
        <v>149.01 elektriciens</v>
      </c>
      <c r="B579" s="10" t="s">
        <v>128</v>
      </c>
      <c r="C579" s="3" t="s">
        <v>25</v>
      </c>
      <c r="D579" s="50">
        <v>15337</v>
      </c>
      <c r="E579" s="50">
        <v>15071</v>
      </c>
      <c r="F579" s="50">
        <v>15612</v>
      </c>
      <c r="G579" s="50">
        <v>16031</v>
      </c>
      <c r="H579" s="50">
        <v>16407</v>
      </c>
      <c r="I579" s="50">
        <v>16961</v>
      </c>
      <c r="J579" s="50">
        <v>16948</v>
      </c>
      <c r="K579" s="50">
        <v>17327</v>
      </c>
      <c r="L579" s="50">
        <v>17599</v>
      </c>
      <c r="M579" s="50">
        <v>17688</v>
      </c>
      <c r="N579" s="50">
        <v>17736.47098662184</v>
      </c>
      <c r="O579" s="284">
        <v>17996.044597514152</v>
      </c>
      <c r="P579" s="50">
        <v>18259.417073441276</v>
      </c>
      <c r="Q579" s="50">
        <v>18526.644010869626</v>
      </c>
      <c r="R579" s="50">
        <v>18797.781819921107</v>
      </c>
      <c r="S579" s="50">
        <v>19072.887736280874</v>
      </c>
      <c r="T579" s="50">
        <v>19352.019833279461</v>
      </c>
    </row>
    <row r="580" spans="1:20" x14ac:dyDescent="0.25">
      <c r="A580" t="str">
        <f t="shared" si="16"/>
        <v>149.01 elektriciens</v>
      </c>
      <c r="B580" s="10" t="s">
        <v>128</v>
      </c>
      <c r="C580" s="3" t="s">
        <v>83</v>
      </c>
      <c r="D580" s="192"/>
      <c r="E580" s="50">
        <v>-266</v>
      </c>
      <c r="F580" s="50">
        <v>541</v>
      </c>
      <c r="G580" s="50">
        <v>419</v>
      </c>
      <c r="H580" s="50">
        <v>376</v>
      </c>
      <c r="I580" s="50">
        <v>554</v>
      </c>
      <c r="J580" s="50">
        <v>-13</v>
      </c>
      <c r="K580" s="50">
        <v>379</v>
      </c>
      <c r="L580" s="50">
        <v>272</v>
      </c>
      <c r="M580" s="50">
        <v>89</v>
      </c>
      <c r="N580" s="50">
        <v>48.470986621839984</v>
      </c>
      <c r="O580" s="284">
        <v>259.57361089231199</v>
      </c>
      <c r="P580" s="50">
        <v>263.37247592712447</v>
      </c>
      <c r="Q580" s="50">
        <v>267.22693742834963</v>
      </c>
      <c r="R580" s="50">
        <v>271.13780905148087</v>
      </c>
      <c r="S580" s="50">
        <v>275.10591635976743</v>
      </c>
      <c r="T580" s="50">
        <v>279.13209699858635</v>
      </c>
    </row>
    <row r="581" spans="1:20" x14ac:dyDescent="0.25">
      <c r="A581" t="str">
        <f t="shared" si="16"/>
        <v>149.01 elektriciens</v>
      </c>
      <c r="B581" s="10" t="s">
        <v>128</v>
      </c>
      <c r="C581" s="3" t="s">
        <v>84</v>
      </c>
      <c r="D581" s="192"/>
      <c r="E581" s="193">
        <v>0.98265632131446823</v>
      </c>
      <c r="F581" s="193">
        <v>1.0358967553579723</v>
      </c>
      <c r="G581" s="193">
        <v>1.0268383294901358</v>
      </c>
      <c r="H581" s="193">
        <v>1.0234545567962074</v>
      </c>
      <c r="I581" s="193">
        <v>1.0337660754555982</v>
      </c>
      <c r="J581" s="193">
        <v>0.99923353575850482</v>
      </c>
      <c r="K581" s="193">
        <v>1.0223625206514042</v>
      </c>
      <c r="L581" s="193">
        <v>1.0156980435159</v>
      </c>
      <c r="M581" s="193">
        <v>1.0050571055173589</v>
      </c>
      <c r="N581" s="193">
        <v>1.0027403316724242</v>
      </c>
      <c r="O581" s="285">
        <v>1.0146350201845735</v>
      </c>
      <c r="P581" s="193">
        <v>1.0146350201845746</v>
      </c>
      <c r="Q581" s="193">
        <v>1.0146350201845731</v>
      </c>
      <c r="R581" s="193">
        <v>1.0146350201845733</v>
      </c>
      <c r="S581" s="193">
        <v>1.0146350201845742</v>
      </c>
      <c r="T581" s="193">
        <v>1.0146350201845742</v>
      </c>
    </row>
    <row r="582" spans="1:20" x14ac:dyDescent="0.25">
      <c r="A582" t="str">
        <f t="shared" si="16"/>
        <v>149.01 elektriciens</v>
      </c>
      <c r="B582" s="10" t="s">
        <v>128</v>
      </c>
      <c r="C582" s="3" t="s">
        <v>8</v>
      </c>
      <c r="D582" s="50">
        <v>213</v>
      </c>
      <c r="E582" s="50">
        <v>194</v>
      </c>
      <c r="F582" s="50">
        <v>169</v>
      </c>
      <c r="G582" s="50">
        <v>213</v>
      </c>
      <c r="H582" s="50">
        <v>213</v>
      </c>
      <c r="I582" s="50">
        <v>248</v>
      </c>
      <c r="J582" s="50">
        <v>268</v>
      </c>
      <c r="K582" s="50">
        <v>299</v>
      </c>
      <c r="L582" s="50">
        <v>345</v>
      </c>
      <c r="M582" s="50">
        <v>408</v>
      </c>
      <c r="N582" s="50">
        <v>245.7422444927613</v>
      </c>
      <c r="O582" s="284">
        <v>246.71544529728922</v>
      </c>
      <c r="P582" s="50">
        <v>249.964325084645</v>
      </c>
      <c r="Q582" s="50">
        <v>253.87387171857944</v>
      </c>
      <c r="R582" s="50">
        <v>257.95646032923139</v>
      </c>
      <c r="S582" s="50">
        <v>262.17182187125638</v>
      </c>
      <c r="T582" s="50">
        <v>264.68239563212103</v>
      </c>
    </row>
    <row r="583" spans="1:20" x14ac:dyDescent="0.25">
      <c r="A583" t="str">
        <f t="shared" si="16"/>
        <v>149.01 elektriciens</v>
      </c>
      <c r="B583" s="10" t="s">
        <v>128</v>
      </c>
      <c r="C583" s="3" t="s">
        <v>9</v>
      </c>
      <c r="D583" s="50">
        <v>2627</v>
      </c>
      <c r="E583" s="50">
        <v>2403</v>
      </c>
      <c r="F583" s="50">
        <v>2340</v>
      </c>
      <c r="G583" s="50">
        <v>2261</v>
      </c>
      <c r="H583" s="50">
        <v>2174</v>
      </c>
      <c r="I583" s="50">
        <v>2154</v>
      </c>
      <c r="J583" s="50">
        <v>2121</v>
      </c>
      <c r="K583" s="50">
        <v>2216</v>
      </c>
      <c r="L583" s="50">
        <v>2243</v>
      </c>
      <c r="M583" s="50">
        <v>2302</v>
      </c>
      <c r="N583" s="50">
        <v>2184.0461503732145</v>
      </c>
      <c r="O583" s="284">
        <v>2192.6955198581254</v>
      </c>
      <c r="P583" s="50">
        <v>2221.5700969876953</v>
      </c>
      <c r="Q583" s="50">
        <v>2256.3163828498336</v>
      </c>
      <c r="R583" s="50">
        <v>2292.6005876964882</v>
      </c>
      <c r="S583" s="50">
        <v>2330.0648184285474</v>
      </c>
      <c r="T583" s="50">
        <v>2352.3776648378512</v>
      </c>
    </row>
    <row r="584" spans="1:20" x14ac:dyDescent="0.25">
      <c r="A584" t="str">
        <f t="shared" si="16"/>
        <v>149.01 elektriciens</v>
      </c>
      <c r="B584" s="10" t="s">
        <v>128</v>
      </c>
      <c r="C584" s="3" t="s">
        <v>10</v>
      </c>
      <c r="D584" s="50">
        <v>2830</v>
      </c>
      <c r="E584" s="50">
        <v>2850</v>
      </c>
      <c r="F584" s="50">
        <v>2954</v>
      </c>
      <c r="G584" s="50">
        <v>2987</v>
      </c>
      <c r="H584" s="50">
        <v>3054</v>
      </c>
      <c r="I584" s="50">
        <v>3037</v>
      </c>
      <c r="J584" s="50">
        <v>2821</v>
      </c>
      <c r="K584" s="50">
        <v>2747</v>
      </c>
      <c r="L584" s="50">
        <v>2673</v>
      </c>
      <c r="M584" s="50">
        <v>2595</v>
      </c>
      <c r="N584" s="50">
        <v>2729.7469244277622</v>
      </c>
      <c r="O584" s="284">
        <v>2740.557405582495</v>
      </c>
      <c r="P584" s="50">
        <v>2776.6465184888898</v>
      </c>
      <c r="Q584" s="50">
        <v>2820.0744318373563</v>
      </c>
      <c r="R584" s="50">
        <v>2865.4245250890654</v>
      </c>
      <c r="S584" s="50">
        <v>2912.2494827940181</v>
      </c>
      <c r="T584" s="50">
        <v>2940.1373659555611</v>
      </c>
    </row>
    <row r="585" spans="1:20" x14ac:dyDescent="0.25">
      <c r="A585" t="str">
        <f t="shared" si="16"/>
        <v>149.01 elektriciens</v>
      </c>
      <c r="B585" s="10" t="s">
        <v>128</v>
      </c>
      <c r="C585" s="3" t="s">
        <v>11</v>
      </c>
      <c r="D585" s="50">
        <v>2402</v>
      </c>
      <c r="E585" s="50">
        <v>2388</v>
      </c>
      <c r="F585" s="50">
        <v>2483</v>
      </c>
      <c r="G585" s="50">
        <v>2567</v>
      </c>
      <c r="H585" s="50">
        <v>2614</v>
      </c>
      <c r="I585" s="50">
        <v>2606</v>
      </c>
      <c r="J585" s="50">
        <v>2619</v>
      </c>
      <c r="K585" s="50">
        <v>2641</v>
      </c>
      <c r="L585" s="50">
        <v>2648</v>
      </c>
      <c r="M585" s="50">
        <v>2712</v>
      </c>
      <c r="N585" s="50">
        <v>2692.6451439080411</v>
      </c>
      <c r="O585" s="284">
        <v>2663.4144016317396</v>
      </c>
      <c r="P585" s="50">
        <v>2639.7961834893572</v>
      </c>
      <c r="Q585" s="50">
        <v>2620.8643785260738</v>
      </c>
      <c r="R585" s="50">
        <v>2602.3839904292513</v>
      </c>
      <c r="S585" s="50">
        <v>2655.6751081459097</v>
      </c>
      <c r="T585" s="50">
        <v>2690.6039221693432</v>
      </c>
    </row>
    <row r="586" spans="1:20" x14ac:dyDescent="0.25">
      <c r="A586" t="str">
        <f t="shared" si="16"/>
        <v>149.01 elektriciens</v>
      </c>
      <c r="B586" s="10" t="s">
        <v>128</v>
      </c>
      <c r="C586" s="3" t="s">
        <v>12</v>
      </c>
      <c r="D586" s="50">
        <v>1779</v>
      </c>
      <c r="E586" s="50">
        <v>1843</v>
      </c>
      <c r="F586" s="50">
        <v>1999</v>
      </c>
      <c r="G586" s="50">
        <v>2141</v>
      </c>
      <c r="H586" s="50">
        <v>2242</v>
      </c>
      <c r="I586" s="50">
        <v>2303</v>
      </c>
      <c r="J586" s="50">
        <v>2215</v>
      </c>
      <c r="K586" s="50">
        <v>2271</v>
      </c>
      <c r="L586" s="50">
        <v>2305</v>
      </c>
      <c r="M586" s="50">
        <v>2324</v>
      </c>
      <c r="N586" s="50">
        <v>2347.0279481655234</v>
      </c>
      <c r="O586" s="284">
        <v>2419.4072615539981</v>
      </c>
      <c r="P586" s="50">
        <v>2465.8828851606149</v>
      </c>
      <c r="Q586" s="50">
        <v>2498.7269870489968</v>
      </c>
      <c r="R586" s="50">
        <v>2583.0883515017604</v>
      </c>
      <c r="S586" s="50">
        <v>2564.6535051462542</v>
      </c>
      <c r="T586" s="50">
        <v>2536.8122109428386</v>
      </c>
    </row>
    <row r="587" spans="1:20" x14ac:dyDescent="0.25">
      <c r="A587" t="str">
        <f t="shared" si="16"/>
        <v>149.01 elektriciens</v>
      </c>
      <c r="B587" s="10" t="s">
        <v>128</v>
      </c>
      <c r="C587" s="3" t="s">
        <v>13</v>
      </c>
      <c r="D587" s="50">
        <v>1602</v>
      </c>
      <c r="E587" s="50">
        <v>1493</v>
      </c>
      <c r="F587" s="50">
        <v>1489</v>
      </c>
      <c r="G587" s="50">
        <v>1544</v>
      </c>
      <c r="H587" s="50">
        <v>1674</v>
      </c>
      <c r="I587" s="50">
        <v>1807</v>
      </c>
      <c r="J587" s="50">
        <v>1907</v>
      </c>
      <c r="K587" s="50">
        <v>1969</v>
      </c>
      <c r="L587" s="50">
        <v>2042</v>
      </c>
      <c r="M587" s="50">
        <v>2018</v>
      </c>
      <c r="N587" s="50">
        <v>2052.906724281489</v>
      </c>
      <c r="O587" s="284">
        <v>2071.255831537108</v>
      </c>
      <c r="P587" s="50">
        <v>2122.0772367372756</v>
      </c>
      <c r="Q587" s="50">
        <v>2162.1009495327735</v>
      </c>
      <c r="R587" s="50">
        <v>2213.5314634550482</v>
      </c>
      <c r="S587" s="50">
        <v>2235.4648058832745</v>
      </c>
      <c r="T587" s="50">
        <v>2304.4036559214251</v>
      </c>
    </row>
    <row r="588" spans="1:20" x14ac:dyDescent="0.25">
      <c r="A588" t="str">
        <f t="shared" si="16"/>
        <v>149.01 elektriciens</v>
      </c>
      <c r="B588" s="10" t="s">
        <v>128</v>
      </c>
      <c r="C588" s="3" t="s">
        <v>14</v>
      </c>
      <c r="D588" s="50">
        <v>1458</v>
      </c>
      <c r="E588" s="50">
        <v>1475</v>
      </c>
      <c r="F588" s="50">
        <v>1552</v>
      </c>
      <c r="G588" s="50">
        <v>1547</v>
      </c>
      <c r="H588" s="50">
        <v>1525</v>
      </c>
      <c r="I588" s="50">
        <v>1583</v>
      </c>
      <c r="J588" s="50">
        <v>1592</v>
      </c>
      <c r="K588" s="50">
        <v>1575</v>
      </c>
      <c r="L588" s="50">
        <v>1612</v>
      </c>
      <c r="M588" s="50">
        <v>1635</v>
      </c>
      <c r="N588" s="50">
        <v>1735.0181287704631</v>
      </c>
      <c r="O588" s="284">
        <v>1801.5610618057133</v>
      </c>
      <c r="P588" s="50">
        <v>1880.2478399649276</v>
      </c>
      <c r="Q588" s="50">
        <v>1947.6220742010084</v>
      </c>
      <c r="R588" s="50">
        <v>1922.0768043254247</v>
      </c>
      <c r="S588" s="50">
        <v>1955.3242795763831</v>
      </c>
      <c r="T588" s="50">
        <v>1972.801184153243</v>
      </c>
    </row>
    <row r="589" spans="1:20" x14ac:dyDescent="0.25">
      <c r="A589" t="str">
        <f t="shared" si="16"/>
        <v>149.01 elektriciens</v>
      </c>
      <c r="B589" s="10" t="s">
        <v>128</v>
      </c>
      <c r="C589" s="3" t="s">
        <v>15</v>
      </c>
      <c r="D589" s="50">
        <v>1222</v>
      </c>
      <c r="E589" s="50">
        <v>1209</v>
      </c>
      <c r="F589" s="50">
        <v>1285</v>
      </c>
      <c r="G589" s="50">
        <v>1330</v>
      </c>
      <c r="H589" s="50">
        <v>1402</v>
      </c>
      <c r="I589" s="50">
        <v>1538</v>
      </c>
      <c r="J589" s="50">
        <v>1607</v>
      </c>
      <c r="K589" s="50">
        <v>1674</v>
      </c>
      <c r="L589" s="50">
        <v>1679</v>
      </c>
      <c r="M589" s="50">
        <v>1597</v>
      </c>
      <c r="N589" s="50">
        <v>1572.8370893676379</v>
      </c>
      <c r="O589" s="284">
        <v>1564.79093343758</v>
      </c>
      <c r="P589" s="50">
        <v>1531.3185802734554</v>
      </c>
      <c r="Q589" s="50">
        <v>1551.9845389262521</v>
      </c>
      <c r="R589" s="50">
        <v>1598.0480859077597</v>
      </c>
      <c r="S589" s="50">
        <v>1695.8684308748291</v>
      </c>
      <c r="T589" s="50">
        <v>1760.7168006176269</v>
      </c>
    </row>
    <row r="590" spans="1:20" x14ac:dyDescent="0.25">
      <c r="A590" t="str">
        <f t="shared" si="16"/>
        <v>149.01 elektriciens</v>
      </c>
      <c r="B590" s="10" t="s">
        <v>128</v>
      </c>
      <c r="C590" s="3" t="s">
        <v>16</v>
      </c>
      <c r="D590" s="50">
        <v>843</v>
      </c>
      <c r="E590" s="50">
        <v>878</v>
      </c>
      <c r="F590" s="50">
        <v>962</v>
      </c>
      <c r="G590" s="50">
        <v>1019</v>
      </c>
      <c r="H590" s="50">
        <v>1078</v>
      </c>
      <c r="I590" s="50">
        <v>1150</v>
      </c>
      <c r="J590" s="50">
        <v>1220</v>
      </c>
      <c r="K590" s="50">
        <v>1287</v>
      </c>
      <c r="L590" s="50">
        <v>1356</v>
      </c>
      <c r="M590" s="50">
        <v>1387</v>
      </c>
      <c r="N590" s="50">
        <v>1423.378759446043</v>
      </c>
      <c r="O590" s="284">
        <v>1465.5954119791973</v>
      </c>
      <c r="P590" s="50">
        <v>1497.2573287000671</v>
      </c>
      <c r="Q590" s="50">
        <v>1516.0262089249791</v>
      </c>
      <c r="R590" s="50">
        <v>1514.2000691915068</v>
      </c>
      <c r="S590" s="50">
        <v>1488.6788104303894</v>
      </c>
      <c r="T590" s="50">
        <v>1481.6268410548282</v>
      </c>
    </row>
    <row r="591" spans="1:20" x14ac:dyDescent="0.25">
      <c r="A591" t="str">
        <f t="shared" si="16"/>
        <v>149.01 elektriciens</v>
      </c>
      <c r="B591" s="10" t="s">
        <v>128</v>
      </c>
      <c r="C591" s="3" t="s">
        <v>17</v>
      </c>
      <c r="D591" s="50">
        <v>280</v>
      </c>
      <c r="E591" s="50">
        <v>262</v>
      </c>
      <c r="F591" s="50">
        <v>297</v>
      </c>
      <c r="G591" s="50">
        <v>328</v>
      </c>
      <c r="H591" s="50">
        <v>331</v>
      </c>
      <c r="I591" s="50">
        <v>427</v>
      </c>
      <c r="J591" s="50">
        <v>468</v>
      </c>
      <c r="K591" s="50">
        <v>540</v>
      </c>
      <c r="L591" s="50">
        <v>572</v>
      </c>
      <c r="M591" s="50">
        <v>588</v>
      </c>
      <c r="N591" s="50">
        <v>618.09900819285974</v>
      </c>
      <c r="O591" s="284">
        <v>651.05798561437246</v>
      </c>
      <c r="P591" s="50">
        <v>664.82434798780628</v>
      </c>
      <c r="Q591" s="50">
        <v>681.88084237354451</v>
      </c>
      <c r="R591" s="50">
        <v>717.39367820653763</v>
      </c>
      <c r="S591" s="50">
        <v>731.13166181595341</v>
      </c>
      <c r="T591" s="50">
        <v>753.14418457331658</v>
      </c>
    </row>
    <row r="592" spans="1:20" x14ac:dyDescent="0.25">
      <c r="A592" t="str">
        <f t="shared" si="16"/>
        <v>149.01 elektriciens</v>
      </c>
      <c r="B592" s="10" t="s">
        <v>128</v>
      </c>
      <c r="C592" s="3" t="s">
        <v>85</v>
      </c>
      <c r="D592" s="50">
        <v>81</v>
      </c>
      <c r="E592" s="50">
        <v>76</v>
      </c>
      <c r="F592" s="50">
        <v>82</v>
      </c>
      <c r="G592" s="50">
        <v>94</v>
      </c>
      <c r="H592" s="50">
        <v>100</v>
      </c>
      <c r="I592" s="50">
        <v>108</v>
      </c>
      <c r="J592" s="50">
        <v>110</v>
      </c>
      <c r="K592" s="50">
        <v>108</v>
      </c>
      <c r="L592" s="50">
        <v>124</v>
      </c>
      <c r="M592" s="50">
        <v>122</v>
      </c>
      <c r="N592" s="50">
        <v>135.02286519603805</v>
      </c>
      <c r="O592" s="284">
        <v>178.99333921652962</v>
      </c>
      <c r="P592" s="50">
        <v>209.83173056653033</v>
      </c>
      <c r="Q592" s="50">
        <v>217.17334493023517</v>
      </c>
      <c r="R592" s="50">
        <v>231.07780378903985</v>
      </c>
      <c r="S592" s="50">
        <v>241.60501131405539</v>
      </c>
      <c r="T592" s="50">
        <v>294.71360742130236</v>
      </c>
    </row>
    <row r="593" spans="1:20" x14ac:dyDescent="0.25">
      <c r="A593" t="str">
        <f t="shared" si="16"/>
        <v>149.01 elektriciens</v>
      </c>
      <c r="B593" s="10" t="s">
        <v>128</v>
      </c>
      <c r="C593" s="3" t="s">
        <v>6</v>
      </c>
      <c r="D593" s="50">
        <v>1204</v>
      </c>
      <c r="E593" s="50">
        <v>1216</v>
      </c>
      <c r="F593" s="50">
        <v>1341</v>
      </c>
      <c r="G593" s="50">
        <v>1441</v>
      </c>
      <c r="H593" s="50">
        <v>1509</v>
      </c>
      <c r="I593" s="50">
        <v>1685</v>
      </c>
      <c r="J593" s="50">
        <v>1798</v>
      </c>
      <c r="K593" s="50">
        <v>1935</v>
      </c>
      <c r="L593" s="50">
        <v>2052</v>
      </c>
      <c r="M593" s="50">
        <v>2097</v>
      </c>
      <c r="N593" s="50">
        <v>2176.5006328349405</v>
      </c>
      <c r="O593" s="284">
        <v>2295.6467368100994</v>
      </c>
      <c r="P593" s="50">
        <v>2371.9134072544039</v>
      </c>
      <c r="Q593" s="50">
        <v>2415.0803962287587</v>
      </c>
      <c r="R593" s="50">
        <v>2462.6715511870843</v>
      </c>
      <c r="S593" s="50">
        <v>2461.4154835603981</v>
      </c>
      <c r="T593" s="50">
        <v>2529.484633049447</v>
      </c>
    </row>
    <row r="594" spans="1:20" x14ac:dyDescent="0.25">
      <c r="A594" t="str">
        <f t="shared" si="16"/>
        <v>149.01 elektriciens</v>
      </c>
      <c r="B594" s="10" t="s">
        <v>128</v>
      </c>
      <c r="C594" s="3" t="s">
        <v>86</v>
      </c>
      <c r="D594" s="193">
        <v>1.0180585953121584</v>
      </c>
      <c r="E594" s="192"/>
      <c r="F594" s="192"/>
      <c r="G594" s="192"/>
      <c r="H594" s="192"/>
      <c r="I594" s="192"/>
      <c r="J594" s="192"/>
      <c r="K594" s="192"/>
      <c r="L594" s="192"/>
      <c r="M594" s="192"/>
      <c r="N594" s="192"/>
      <c r="O594" s="286"/>
      <c r="P594" s="192"/>
      <c r="Q594" s="192"/>
      <c r="R594" s="192"/>
      <c r="S594" s="192"/>
      <c r="T594" s="192"/>
    </row>
    <row r="595" spans="1:20" x14ac:dyDescent="0.25">
      <c r="A595" t="str">
        <f t="shared" si="16"/>
        <v>149.01 elektriciens</v>
      </c>
      <c r="B595" s="10" t="s">
        <v>128</v>
      </c>
      <c r="C595" s="3" t="s">
        <v>87</v>
      </c>
      <c r="D595" s="192"/>
      <c r="E595" s="193">
        <v>1.7701136998845068E-2</v>
      </c>
      <c r="F595" s="193">
        <v>-8.9190800229069778E-3</v>
      </c>
      <c r="G595" s="193">
        <v>-4.389867088988697E-3</v>
      </c>
      <c r="H595" s="193">
        <v>-2.6979807420245416E-3</v>
      </c>
      <c r="I595" s="193">
        <v>-7.8537400717199057E-3</v>
      </c>
      <c r="J595" s="193">
        <v>9.4125297768267724E-3</v>
      </c>
      <c r="K595" s="193">
        <v>-2.1519626696229199E-3</v>
      </c>
      <c r="L595" s="193">
        <v>1.1802758981291905E-3</v>
      </c>
      <c r="M595" s="193">
        <v>6.5007448973997128E-3</v>
      </c>
      <c r="N595" s="193">
        <v>7.6591318198671043E-3</v>
      </c>
      <c r="O595" s="285">
        <v>1.7117875637924218E-3</v>
      </c>
      <c r="P595" s="193">
        <v>1.7117875637918667E-3</v>
      </c>
      <c r="Q595" s="193">
        <v>1.7117875637926439E-3</v>
      </c>
      <c r="R595" s="193">
        <v>1.7117875637925328E-3</v>
      </c>
      <c r="S595" s="193">
        <v>1.7117875637920887E-3</v>
      </c>
      <c r="T595" s="193">
        <v>1.7117875637920887E-3</v>
      </c>
    </row>
    <row r="596" spans="1:20" x14ac:dyDescent="0.25">
      <c r="A596" t="str">
        <f t="shared" si="16"/>
        <v>149.01 elektriciens</v>
      </c>
      <c r="B596" s="10" t="s">
        <v>128</v>
      </c>
      <c r="C596" s="3" t="s">
        <v>88</v>
      </c>
      <c r="D596" s="194"/>
      <c r="E596" s="50">
        <v>101.62824131709742</v>
      </c>
      <c r="F596" s="50">
        <v>87.39848923823503</v>
      </c>
      <c r="G596" s="50">
        <v>76.901234311923531</v>
      </c>
      <c r="H596" s="50">
        <v>97.283229238292193</v>
      </c>
      <c r="I596" s="50">
        <v>96.185052501067076</v>
      </c>
      <c r="J596" s="50">
        <v>116.27214299879937</v>
      </c>
      <c r="K596" s="50">
        <v>122.54964474886047</v>
      </c>
      <c r="L596" s="50">
        <v>137.72150268962835</v>
      </c>
      <c r="M596" s="50">
        <v>160.74498798508873</v>
      </c>
      <c r="N596" s="50">
        <v>190.57104243803684</v>
      </c>
      <c r="O596" s="284">
        <v>113.32122084248725</v>
      </c>
      <c r="P596" s="50">
        <v>113.77000124457724</v>
      </c>
      <c r="Q596" s="50">
        <v>115.26818493958508</v>
      </c>
      <c r="R596" s="50">
        <v>117.07102758234092</v>
      </c>
      <c r="S596" s="50">
        <v>118.95366655030361</v>
      </c>
      <c r="T596" s="50">
        <v>120.89753223453199</v>
      </c>
    </row>
    <row r="597" spans="1:20" x14ac:dyDescent="0.25">
      <c r="A597" t="str">
        <f t="shared" si="16"/>
        <v>149.01 elektriciens</v>
      </c>
      <c r="B597" s="10" t="s">
        <v>128</v>
      </c>
      <c r="C597" s="3" t="s">
        <v>89</v>
      </c>
      <c r="D597" s="194"/>
      <c r="E597" s="50">
        <v>827.28823889707928</v>
      </c>
      <c r="F597" s="50">
        <v>692.77834025907532</v>
      </c>
      <c r="G597" s="50">
        <v>685.21397050267058</v>
      </c>
      <c r="H597" s="50">
        <v>665.90603336661343</v>
      </c>
      <c r="I597" s="50">
        <v>629.07431444016026</v>
      </c>
      <c r="J597" s="50">
        <v>660.47860749116842</v>
      </c>
      <c r="K597" s="50">
        <v>625.83156597269033</v>
      </c>
      <c r="L597" s="50">
        <v>661.24692345514472</v>
      </c>
      <c r="M597" s="50">
        <v>681.2374443254223</v>
      </c>
      <c r="N597" s="50">
        <v>701.82335963226626</v>
      </c>
      <c r="O597" s="284">
        <v>652.87284854262236</v>
      </c>
      <c r="P597" s="50">
        <v>655.45838845566129</v>
      </c>
      <c r="Q597" s="50">
        <v>664.08981202600489</v>
      </c>
      <c r="R597" s="50">
        <v>674.47645455332213</v>
      </c>
      <c r="S597" s="50">
        <v>685.32282433872672</v>
      </c>
      <c r="T597" s="50">
        <v>696.52193706458092</v>
      </c>
    </row>
    <row r="598" spans="1:20" x14ac:dyDescent="0.25">
      <c r="A598" t="str">
        <f t="shared" si="16"/>
        <v>149.01 elektriciens</v>
      </c>
      <c r="B598" s="10" t="s">
        <v>128</v>
      </c>
      <c r="C598" s="3" t="s">
        <v>90</v>
      </c>
      <c r="D598" s="194"/>
      <c r="E598" s="50">
        <v>717.40107957929104</v>
      </c>
      <c r="F598" s="50">
        <v>646.60343336114431</v>
      </c>
      <c r="G598" s="50">
        <v>683.57808172567889</v>
      </c>
      <c r="H598" s="50">
        <v>696.26819739400912</v>
      </c>
      <c r="I598" s="50">
        <v>696.14017469686723</v>
      </c>
      <c r="J598" s="50">
        <v>744.70279268733361</v>
      </c>
      <c r="K598" s="50">
        <v>659.11399788231188</v>
      </c>
      <c r="L598" s="50">
        <v>650.97788911616124</v>
      </c>
      <c r="M598" s="50">
        <v>647.66314898543192</v>
      </c>
      <c r="N598" s="50">
        <v>631.76990168714588</v>
      </c>
      <c r="O598" s="284">
        <v>648.34018635914765</v>
      </c>
      <c r="P598" s="50">
        <v>650.90777579528435</v>
      </c>
      <c r="Q598" s="50">
        <v>659.47927448547114</v>
      </c>
      <c r="R598" s="50">
        <v>669.79380627652188</v>
      </c>
      <c r="S598" s="50">
        <v>680.56487360408289</v>
      </c>
      <c r="T598" s="50">
        <v>691.68623490428934</v>
      </c>
    </row>
    <row r="599" spans="1:20" x14ac:dyDescent="0.25">
      <c r="A599" t="str">
        <f t="shared" si="16"/>
        <v>149.01 elektriciens</v>
      </c>
      <c r="B599" s="10" t="s">
        <v>128</v>
      </c>
      <c r="C599" s="3" t="s">
        <v>91</v>
      </c>
      <c r="D599" s="194"/>
      <c r="E599" s="50">
        <v>531.89243315918827</v>
      </c>
      <c r="F599" s="50">
        <v>465.22323248650304</v>
      </c>
      <c r="G599" s="50">
        <v>494.97689260938603</v>
      </c>
      <c r="H599" s="50">
        <v>516.06505506711289</v>
      </c>
      <c r="I599" s="50">
        <v>512.03669549995698</v>
      </c>
      <c r="J599" s="50">
        <v>555.46553521341059</v>
      </c>
      <c r="K599" s="50">
        <v>527.9490627109609</v>
      </c>
      <c r="L599" s="50">
        <v>541.18435752885284</v>
      </c>
      <c r="M599" s="50">
        <v>556.70737462358693</v>
      </c>
      <c r="N599" s="50">
        <v>573.30408309021482</v>
      </c>
      <c r="O599" s="284">
        <v>553.1984696394652</v>
      </c>
      <c r="P599" s="50">
        <v>547.19307307606584</v>
      </c>
      <c r="Q599" s="50">
        <v>542.34075818357746</v>
      </c>
      <c r="R599" s="50">
        <v>538.45125734946396</v>
      </c>
      <c r="S599" s="50">
        <v>534.65449919266098</v>
      </c>
      <c r="T599" s="50">
        <v>545.60305096634352</v>
      </c>
    </row>
    <row r="600" spans="1:20" x14ac:dyDescent="0.25">
      <c r="A600" t="str">
        <f t="shared" si="16"/>
        <v>149.01 elektriciens</v>
      </c>
      <c r="B600" s="10" t="s">
        <v>128</v>
      </c>
      <c r="C600" s="3" t="s">
        <v>92</v>
      </c>
      <c r="D600" s="194"/>
      <c r="E600" s="50">
        <v>341.20652001379307</v>
      </c>
      <c r="F600" s="50">
        <v>304.42045570368367</v>
      </c>
      <c r="G600" s="50">
        <v>339.24190042683085</v>
      </c>
      <c r="H600" s="50">
        <v>366.96245313800728</v>
      </c>
      <c r="I600" s="50">
        <v>372.71440735648588</v>
      </c>
      <c r="J600" s="50">
        <v>422.61938455575563</v>
      </c>
      <c r="K600" s="50">
        <v>380.85531218856016</v>
      </c>
      <c r="L600" s="50">
        <v>398.05167359784821</v>
      </c>
      <c r="M600" s="50">
        <v>416.27473680863784</v>
      </c>
      <c r="N600" s="50">
        <v>422.39815990337792</v>
      </c>
      <c r="O600" s="284">
        <v>412.62501687684863</v>
      </c>
      <c r="P600" s="50">
        <v>425.34983995865059</v>
      </c>
      <c r="Q600" s="50">
        <v>433.52060119310283</v>
      </c>
      <c r="R600" s="50">
        <v>439.29483924876405</v>
      </c>
      <c r="S600" s="50">
        <v>454.12619626702224</v>
      </c>
      <c r="T600" s="50">
        <v>450.88521279492159</v>
      </c>
    </row>
    <row r="601" spans="1:20" x14ac:dyDescent="0.25">
      <c r="A601" t="str">
        <f t="shared" si="16"/>
        <v>149.01 elektriciens</v>
      </c>
      <c r="B601" s="10" t="s">
        <v>128</v>
      </c>
      <c r="C601" s="3" t="s">
        <v>93</v>
      </c>
      <c r="D601" s="194"/>
      <c r="E601" s="50">
        <v>263.65156287939516</v>
      </c>
      <c r="F601" s="50">
        <v>205.96873969372578</v>
      </c>
      <c r="G601" s="50">
        <v>212.16091259574947</v>
      </c>
      <c r="H601" s="50">
        <v>222.6098877298115</v>
      </c>
      <c r="I601" s="50">
        <v>232.72220710728715</v>
      </c>
      <c r="J601" s="50">
        <v>282.41223339342531</v>
      </c>
      <c r="K601" s="50">
        <v>275.98753619253529</v>
      </c>
      <c r="L601" s="50">
        <v>291.52156513534277</v>
      </c>
      <c r="M601" s="50">
        <v>313.19402492168558</v>
      </c>
      <c r="N601" s="50">
        <v>311.85062299365359</v>
      </c>
      <c r="O601" s="284">
        <v>305.03557319670432</v>
      </c>
      <c r="P601" s="50">
        <v>307.76201487238353</v>
      </c>
      <c r="Q601" s="50">
        <v>315.31342297219584</v>
      </c>
      <c r="R601" s="50">
        <v>321.26043265833124</v>
      </c>
      <c r="S601" s="50">
        <v>328.90234649129945</v>
      </c>
      <c r="T601" s="50">
        <v>332.16135948033588</v>
      </c>
    </row>
    <row r="602" spans="1:20" x14ac:dyDescent="0.25">
      <c r="A602" t="str">
        <f t="shared" si="16"/>
        <v>149.01 elektriciens</v>
      </c>
      <c r="B602" s="10" t="s">
        <v>128</v>
      </c>
      <c r="C602" s="3" t="s">
        <v>94</v>
      </c>
      <c r="D602" s="194"/>
      <c r="E602" s="50">
        <v>205.6224418243354</v>
      </c>
      <c r="F602" s="50">
        <v>168.75513990038809</v>
      </c>
      <c r="G602" s="50">
        <v>184.5940687279512</v>
      </c>
      <c r="H602" s="50">
        <v>186.61671952033893</v>
      </c>
      <c r="I602" s="50">
        <v>176.10029654291068</v>
      </c>
      <c r="J602" s="50">
        <v>210.1303867620052</v>
      </c>
      <c r="K602" s="50">
        <v>192.91439165450811</v>
      </c>
      <c r="L602" s="50">
        <v>196.10265190994465</v>
      </c>
      <c r="M602" s="50">
        <v>209.28610388639922</v>
      </c>
      <c r="N602" s="50">
        <v>214.16615855760313</v>
      </c>
      <c r="O602" s="284">
        <v>216.9486307334947</v>
      </c>
      <c r="P602" s="50">
        <v>225.26923440189378</v>
      </c>
      <c r="Q602" s="50">
        <v>235.10831821052912</v>
      </c>
      <c r="R602" s="50">
        <v>243.53286872205226</v>
      </c>
      <c r="S602" s="50">
        <v>240.33865926145467</v>
      </c>
      <c r="T602" s="50">
        <v>244.49596120051436</v>
      </c>
    </row>
    <row r="603" spans="1:20" x14ac:dyDescent="0.25">
      <c r="A603" t="str">
        <f t="shared" si="16"/>
        <v>149.01 elektriciens</v>
      </c>
      <c r="B603" s="10" t="s">
        <v>128</v>
      </c>
      <c r="C603" s="3" t="s">
        <v>95</v>
      </c>
      <c r="D603" s="192"/>
      <c r="E603" s="50">
        <v>142.71694986228647</v>
      </c>
      <c r="F603" s="50">
        <v>109.01484205892136</v>
      </c>
      <c r="G603" s="50">
        <v>121.68775743374418</v>
      </c>
      <c r="H603" s="50">
        <v>128.19940525148547</v>
      </c>
      <c r="I603" s="50">
        <v>127.91114885028037</v>
      </c>
      <c r="J603" s="50">
        <v>166.87460072444796</v>
      </c>
      <c r="K603" s="50">
        <v>155.77703317703902</v>
      </c>
      <c r="L603" s="50">
        <v>167.84994927801336</v>
      </c>
      <c r="M603" s="50">
        <v>177.28436066231072</v>
      </c>
      <c r="N603" s="50">
        <v>170.4759855933878</v>
      </c>
      <c r="O603" s="284">
        <v>158.54244821037199</v>
      </c>
      <c r="P603" s="50">
        <v>157.73139329027978</v>
      </c>
      <c r="Q603" s="50">
        <v>154.35737009749369</v>
      </c>
      <c r="R603" s="50">
        <v>156.44050489993259</v>
      </c>
      <c r="S603" s="50">
        <v>161.08372418886529</v>
      </c>
      <c r="T603" s="50">
        <v>170.94404416777522</v>
      </c>
    </row>
    <row r="604" spans="1:20" x14ac:dyDescent="0.25">
      <c r="A604" t="str">
        <f t="shared" si="16"/>
        <v>149.01 elektriciens</v>
      </c>
      <c r="B604" s="10" t="s">
        <v>128</v>
      </c>
      <c r="C604" s="3" t="s">
        <v>96</v>
      </c>
      <c r="D604" s="192"/>
      <c r="E604" s="50">
        <v>104.43556647308831</v>
      </c>
      <c r="F604" s="50">
        <v>85.399012163527502</v>
      </c>
      <c r="G604" s="50">
        <v>97.926407741419652</v>
      </c>
      <c r="H604" s="50">
        <v>105.4527322795592</v>
      </c>
      <c r="I604" s="50">
        <v>106.00052657248517</v>
      </c>
      <c r="J604" s="50">
        <v>132.93654943376742</v>
      </c>
      <c r="K604" s="50">
        <v>126.91965861463245</v>
      </c>
      <c r="L604" s="50">
        <v>138.17842762442808</v>
      </c>
      <c r="M604" s="50">
        <v>152.80115103583483</v>
      </c>
      <c r="N604" s="50">
        <v>157.90107535077121</v>
      </c>
      <c r="O604" s="284">
        <v>153.57724085684384</v>
      </c>
      <c r="P604" s="50">
        <v>158.13225966067654</v>
      </c>
      <c r="Q604" s="50">
        <v>161.54846197363253</v>
      </c>
      <c r="R604" s="50">
        <v>163.5735539035108</v>
      </c>
      <c r="S604" s="50">
        <v>163.37652026097152</v>
      </c>
      <c r="T604" s="50">
        <v>160.62287195920021</v>
      </c>
    </row>
    <row r="605" spans="1:20" x14ac:dyDescent="0.25">
      <c r="A605" t="str">
        <f t="shared" si="16"/>
        <v>149.01 elektriciens</v>
      </c>
      <c r="B605" s="10" t="s">
        <v>128</v>
      </c>
      <c r="C605" s="3" t="s">
        <v>97</v>
      </c>
      <c r="D605" s="192"/>
      <c r="E605" s="50">
        <v>73.931530779338075</v>
      </c>
      <c r="F605" s="50">
        <v>62.204292655253013</v>
      </c>
      <c r="G605" s="50">
        <v>71.859202648282675</v>
      </c>
      <c r="H605" s="50">
        <v>79.914596865362213</v>
      </c>
      <c r="I605" s="50">
        <v>78.938966718074781</v>
      </c>
      <c r="J605" s="50">
        <v>109.20634915468875</v>
      </c>
      <c r="K605" s="50">
        <v>114.28002222919346</v>
      </c>
      <c r="L605" s="50">
        <v>133.66097293719397</v>
      </c>
      <c r="M605" s="50">
        <v>144.62493145290671</v>
      </c>
      <c r="N605" s="50">
        <v>149.35151559137088</v>
      </c>
      <c r="O605" s="284">
        <v>153.32059129000467</v>
      </c>
      <c r="P605" s="50">
        <v>161.49612601761146</v>
      </c>
      <c r="Q605" s="50">
        <v>164.91089742321302</v>
      </c>
      <c r="R605" s="50">
        <v>169.14179210172384</v>
      </c>
      <c r="S605" s="50">
        <v>177.95081608676196</v>
      </c>
      <c r="T605" s="50">
        <v>181.35854808796068</v>
      </c>
    </row>
    <row r="606" spans="1:20" x14ac:dyDescent="0.25">
      <c r="A606" t="str">
        <f t="shared" si="16"/>
        <v>149.01 elektriciens</v>
      </c>
      <c r="B606" s="10" t="s">
        <v>128</v>
      </c>
      <c r="C606" s="3" t="s">
        <v>98</v>
      </c>
      <c r="D606" s="192"/>
      <c r="E606" s="50">
        <v>18.505905541768215</v>
      </c>
      <c r="F606" s="50">
        <v>15.340429199857761</v>
      </c>
      <c r="G606" s="50">
        <v>16.922911176217305</v>
      </c>
      <c r="H606" s="50">
        <v>19.558472079595443</v>
      </c>
      <c r="I606" s="50">
        <v>20.291309258089445</v>
      </c>
      <c r="J606" s="50">
        <v>23.779371142379642</v>
      </c>
      <c r="K606" s="50">
        <v>22.947635698129059</v>
      </c>
      <c r="L606" s="50">
        <v>22.890287723480306</v>
      </c>
      <c r="M606" s="50">
        <v>26.941179616201747</v>
      </c>
      <c r="N606" s="50">
        <v>26.647967665642739</v>
      </c>
      <c r="O606" s="284">
        <v>28.68947209452006</v>
      </c>
      <c r="P606" s="50">
        <v>38.032257744655368</v>
      </c>
      <c r="Q606" s="50">
        <v>44.584756588397241</v>
      </c>
      <c r="R606" s="50">
        <v>46.144692678558179</v>
      </c>
      <c r="S606" s="50">
        <v>49.09909291173269</v>
      </c>
      <c r="T606" s="50">
        <v>51.335899441379759</v>
      </c>
    </row>
    <row r="607" spans="1:20" x14ac:dyDescent="0.25">
      <c r="A607" t="str">
        <f t="shared" si="16"/>
        <v>149.01 elektriciens</v>
      </c>
      <c r="B607" s="10" t="s">
        <v>128</v>
      </c>
      <c r="C607" s="3" t="s">
        <v>26</v>
      </c>
      <c r="D607" s="194"/>
      <c r="E607" s="50">
        <v>196.8730027941946</v>
      </c>
      <c r="F607" s="50">
        <v>162.94373401863828</v>
      </c>
      <c r="G607" s="50">
        <v>186.70852156591963</v>
      </c>
      <c r="H607" s="50">
        <v>204.92580122451687</v>
      </c>
      <c r="I607" s="50">
        <v>205.23080254864939</v>
      </c>
      <c r="J607" s="50">
        <v>265.92226973083581</v>
      </c>
      <c r="K607" s="50">
        <v>264.14731654195498</v>
      </c>
      <c r="L607" s="50">
        <v>294.72968828510233</v>
      </c>
      <c r="M607" s="50">
        <v>324.36726210494328</v>
      </c>
      <c r="N607" s="50">
        <v>333.90055860778483</v>
      </c>
      <c r="O607" s="284">
        <v>335.58730424136854</v>
      </c>
      <c r="P607" s="50">
        <v>357.66064342294339</v>
      </c>
      <c r="Q607" s="50">
        <v>371.0441159852428</v>
      </c>
      <c r="R607" s="50">
        <v>378.86003868379282</v>
      </c>
      <c r="S607" s="50">
        <v>390.42642925946615</v>
      </c>
      <c r="T607" s="50">
        <v>393.31731948854065</v>
      </c>
    </row>
    <row r="608" spans="1:20" x14ac:dyDescent="0.25">
      <c r="A608" t="str">
        <f t="shared" si="16"/>
        <v>149.01 elektriciens</v>
      </c>
      <c r="B608" s="10" t="s">
        <v>128</v>
      </c>
      <c r="C608" s="3" t="s">
        <v>19</v>
      </c>
      <c r="D608" s="194"/>
      <c r="E608" s="50">
        <v>3328.2804703266611</v>
      </c>
      <c r="F608" s="50">
        <v>2843.1064067203147</v>
      </c>
      <c r="G608" s="50">
        <v>2985.0633398998539</v>
      </c>
      <c r="H608" s="50">
        <v>3084.8367819301875</v>
      </c>
      <c r="I608" s="50">
        <v>3048.1150995436647</v>
      </c>
      <c r="J608" s="50">
        <v>3424.8779535571821</v>
      </c>
      <c r="K608" s="50">
        <v>3205.1258610694208</v>
      </c>
      <c r="L608" s="50">
        <v>3339.3862009960385</v>
      </c>
      <c r="M608" s="50">
        <v>3486.7594443035064</v>
      </c>
      <c r="N608" s="50">
        <v>3550.2598725034718</v>
      </c>
      <c r="O608" s="284">
        <v>3396.471698642511</v>
      </c>
      <c r="P608" s="50">
        <v>3441.1023645177397</v>
      </c>
      <c r="Q608" s="50">
        <v>3490.5218580932028</v>
      </c>
      <c r="R608" s="50">
        <v>3539.181229974522</v>
      </c>
      <c r="S608" s="50">
        <v>3594.3732191538825</v>
      </c>
      <c r="T608" s="50">
        <v>3646.5126523018334</v>
      </c>
    </row>
    <row r="609" spans="1:20" x14ac:dyDescent="0.25">
      <c r="A609" t="str">
        <f t="shared" si="16"/>
        <v>149.01 elektriciens</v>
      </c>
      <c r="B609" s="10" t="s">
        <v>128</v>
      </c>
      <c r="C609" s="3" t="s">
        <v>20</v>
      </c>
      <c r="D609" s="194"/>
      <c r="E609" s="193">
        <v>5.9151566266550874E-2</v>
      </c>
      <c r="F609" s="193">
        <v>5.7311866215588876E-2</v>
      </c>
      <c r="G609" s="193">
        <v>6.254759122537866E-2</v>
      </c>
      <c r="H609" s="193">
        <v>6.6430030407085089E-2</v>
      </c>
      <c r="I609" s="193">
        <v>6.733039791685512E-2</v>
      </c>
      <c r="J609" s="193">
        <v>7.7644305384558562E-2</v>
      </c>
      <c r="K609" s="193">
        <v>8.241402303428412E-2</v>
      </c>
      <c r="L609" s="193">
        <v>8.8258641123088219E-2</v>
      </c>
      <c r="M609" s="193">
        <v>9.3028288095663825E-2</v>
      </c>
      <c r="N609" s="193">
        <v>9.4049610619724652E-2</v>
      </c>
      <c r="O609" s="285">
        <v>9.880468145089942E-2</v>
      </c>
      <c r="P609" s="193">
        <v>0.10393780990385285</v>
      </c>
      <c r="Q609" s="193">
        <v>0.10630047055139664</v>
      </c>
      <c r="R609" s="193">
        <v>0.1070473688872158</v>
      </c>
      <c r="S609" s="193">
        <v>0.10862156082705644</v>
      </c>
      <c r="T609" s="193">
        <v>0.10786122440580648</v>
      </c>
    </row>
    <row r="610" spans="1:20" x14ac:dyDescent="0.25">
      <c r="A610" t="str">
        <f t="shared" si="16"/>
        <v>149.01 elektriciens</v>
      </c>
      <c r="B610" s="10" t="s">
        <v>128</v>
      </c>
      <c r="C610" s="3" t="s">
        <v>29</v>
      </c>
      <c r="D610" s="194"/>
      <c r="E610" s="50">
        <v>3062.2804703266611</v>
      </c>
      <c r="F610" s="50">
        <v>2843.1064067203147</v>
      </c>
      <c r="G610" s="50">
        <v>2985.0633398998539</v>
      </c>
      <c r="H610" s="50">
        <v>3084.8367819301875</v>
      </c>
      <c r="I610" s="50">
        <v>3048.1150995436647</v>
      </c>
      <c r="J610" s="50">
        <v>3411.8779535571821</v>
      </c>
      <c r="K610" s="50">
        <v>3205.1258610694208</v>
      </c>
      <c r="L610" s="50">
        <v>3339.3862009960385</v>
      </c>
      <c r="M610" s="50">
        <v>3486.7594443035064</v>
      </c>
      <c r="N610" s="50">
        <v>3550.2598725034718</v>
      </c>
      <c r="O610" s="284">
        <v>3396.471698642511</v>
      </c>
      <c r="P610" s="50">
        <v>3441.1023645177397</v>
      </c>
      <c r="Q610" s="50">
        <v>3490.5218580932028</v>
      </c>
      <c r="R610" s="50">
        <v>3539.181229974522</v>
      </c>
      <c r="S610" s="50">
        <v>3594.3732191538825</v>
      </c>
      <c r="T610" s="50">
        <v>3646.5126523018334</v>
      </c>
    </row>
    <row r="611" spans="1:20" x14ac:dyDescent="0.25">
      <c r="A611" t="str">
        <f t="shared" si="16"/>
        <v>149.02 koetswerk</v>
      </c>
      <c r="B611" s="10" t="s">
        <v>130</v>
      </c>
      <c r="C611" s="3" t="s">
        <v>25</v>
      </c>
      <c r="D611" s="50">
        <v>2780</v>
      </c>
      <c r="E611" s="50">
        <v>2686</v>
      </c>
      <c r="F611" s="50">
        <v>2675</v>
      </c>
      <c r="G611" s="50">
        <v>2758</v>
      </c>
      <c r="H611" s="50">
        <v>2810</v>
      </c>
      <c r="I611" s="50">
        <v>2854</v>
      </c>
      <c r="J611" s="50">
        <v>2842</v>
      </c>
      <c r="K611" s="50">
        <v>2839</v>
      </c>
      <c r="L611" s="50">
        <v>2901</v>
      </c>
      <c r="M611" s="50">
        <v>2885</v>
      </c>
      <c r="N611" s="50">
        <v>3058.1148255334342</v>
      </c>
      <c r="O611" s="284">
        <v>3087.0797316224348</v>
      </c>
      <c r="P611" s="50">
        <v>3116.3189785497007</v>
      </c>
      <c r="Q611" s="50">
        <v>3145.8351647319237</v>
      </c>
      <c r="R611" s="50">
        <v>3175.6309131966814</v>
      </c>
      <c r="S611" s="50">
        <v>3205.708871815526</v>
      </c>
      <c r="T611" s="50">
        <v>3236.0717135393047</v>
      </c>
    </row>
    <row r="612" spans="1:20" x14ac:dyDescent="0.25">
      <c r="A612" t="str">
        <f t="shared" si="16"/>
        <v>149.02 koetswerk</v>
      </c>
      <c r="B612" s="10" t="s">
        <v>130</v>
      </c>
      <c r="C612" s="3" t="s">
        <v>83</v>
      </c>
      <c r="D612" s="192"/>
      <c r="E612" s="50">
        <v>-94</v>
      </c>
      <c r="F612" s="50">
        <v>-11</v>
      </c>
      <c r="G612" s="50">
        <v>83</v>
      </c>
      <c r="H612" s="50">
        <v>52</v>
      </c>
      <c r="I612" s="50">
        <v>44</v>
      </c>
      <c r="J612" s="50">
        <v>-12</v>
      </c>
      <c r="K612" s="50">
        <v>-3</v>
      </c>
      <c r="L612" s="50">
        <v>62</v>
      </c>
      <c r="M612" s="50">
        <v>-16</v>
      </c>
      <c r="N612" s="50">
        <v>173.11482553343421</v>
      </c>
      <c r="O612" s="284">
        <v>28.964906089000579</v>
      </c>
      <c r="P612" s="50">
        <v>29.239246927265867</v>
      </c>
      <c r="Q612" s="50">
        <v>29.516186182223009</v>
      </c>
      <c r="R612" s="50">
        <v>29.795748464757708</v>
      </c>
      <c r="S612" s="50">
        <v>30.077958618844605</v>
      </c>
      <c r="T612" s="50">
        <v>30.362841723778729</v>
      </c>
    </row>
    <row r="613" spans="1:20" x14ac:dyDescent="0.25">
      <c r="A613" t="str">
        <f t="shared" si="16"/>
        <v>149.02 koetswerk</v>
      </c>
      <c r="B613" s="10" t="s">
        <v>130</v>
      </c>
      <c r="C613" s="3" t="s">
        <v>84</v>
      </c>
      <c r="D613" s="192"/>
      <c r="E613" s="193">
        <v>0.9661870503597122</v>
      </c>
      <c r="F613" s="193">
        <v>0.9959046909903202</v>
      </c>
      <c r="G613" s="193">
        <v>1.0310280373831775</v>
      </c>
      <c r="H613" s="193">
        <v>1.0188542422044959</v>
      </c>
      <c r="I613" s="193">
        <v>1.0156583629893239</v>
      </c>
      <c r="J613" s="193">
        <v>0.99579537491240366</v>
      </c>
      <c r="K613" s="193">
        <v>0.99894440534834628</v>
      </c>
      <c r="L613" s="193">
        <v>1.0218386755899964</v>
      </c>
      <c r="M613" s="193">
        <v>0.99448466046190964</v>
      </c>
      <c r="N613" s="193">
        <v>1.0600051388330793</v>
      </c>
      <c r="O613" s="285">
        <v>1.0094714906867333</v>
      </c>
      <c r="P613" s="193">
        <v>1.0094714906867335</v>
      </c>
      <c r="Q613" s="193">
        <v>1.009471490686733</v>
      </c>
      <c r="R613" s="193">
        <v>1.0094714906867337</v>
      </c>
      <c r="S613" s="193">
        <v>1.0094714906867333</v>
      </c>
      <c r="T613" s="193">
        <v>1.0094714906867333</v>
      </c>
    </row>
    <row r="614" spans="1:20" x14ac:dyDescent="0.25">
      <c r="A614" t="str">
        <f t="shared" si="16"/>
        <v>149.02 koetswerk</v>
      </c>
      <c r="B614" s="10" t="s">
        <v>130</v>
      </c>
      <c r="C614" s="3" t="s">
        <v>8</v>
      </c>
      <c r="D614" s="50">
        <v>78</v>
      </c>
      <c r="E614" s="50">
        <v>74</v>
      </c>
      <c r="F614" s="50">
        <v>45</v>
      </c>
      <c r="G614" s="50">
        <v>47</v>
      </c>
      <c r="H614" s="50">
        <v>47</v>
      </c>
      <c r="I614" s="50">
        <v>49</v>
      </c>
      <c r="J614" s="50">
        <v>56</v>
      </c>
      <c r="K614" s="50">
        <v>52</v>
      </c>
      <c r="L614" s="50">
        <v>53</v>
      </c>
      <c r="M614" s="50">
        <v>59</v>
      </c>
      <c r="N614" s="50">
        <v>62.988683421671254</v>
      </c>
      <c r="O614" s="284">
        <v>63.062764618727904</v>
      </c>
      <c r="P614" s="50">
        <v>64.045044723898926</v>
      </c>
      <c r="Q614" s="50">
        <v>64.889132735257064</v>
      </c>
      <c r="R614" s="50">
        <v>65.827362037484505</v>
      </c>
      <c r="S614" s="50">
        <v>67.085435700217516</v>
      </c>
      <c r="T614" s="50">
        <v>68.076716598988455</v>
      </c>
    </row>
    <row r="615" spans="1:20" x14ac:dyDescent="0.25">
      <c r="A615" t="str">
        <f t="shared" si="16"/>
        <v>149.02 koetswerk</v>
      </c>
      <c r="B615" s="10" t="s">
        <v>130</v>
      </c>
      <c r="C615" s="3" t="s">
        <v>9</v>
      </c>
      <c r="D615" s="50">
        <v>307</v>
      </c>
      <c r="E615" s="50">
        <v>277</v>
      </c>
      <c r="F615" s="50">
        <v>289</v>
      </c>
      <c r="G615" s="50">
        <v>267</v>
      </c>
      <c r="H615" s="50">
        <v>268</v>
      </c>
      <c r="I615" s="50">
        <v>282</v>
      </c>
      <c r="J615" s="50">
        <v>251</v>
      </c>
      <c r="K615" s="50">
        <v>232</v>
      </c>
      <c r="L615" s="50">
        <v>250</v>
      </c>
      <c r="M615" s="50">
        <v>250</v>
      </c>
      <c r="N615" s="50">
        <v>300.65848354665582</v>
      </c>
      <c r="O615" s="284">
        <v>301.01208897474942</v>
      </c>
      <c r="P615" s="50">
        <v>305.70072240532465</v>
      </c>
      <c r="Q615" s="50">
        <v>309.72973535953952</v>
      </c>
      <c r="R615" s="50">
        <v>314.20810486820727</v>
      </c>
      <c r="S615" s="50">
        <v>320.21316004764537</v>
      </c>
      <c r="T615" s="50">
        <v>324.94475619481454</v>
      </c>
    </row>
    <row r="616" spans="1:20" x14ac:dyDescent="0.25">
      <c r="A616" t="str">
        <f t="shared" si="16"/>
        <v>149.02 koetswerk</v>
      </c>
      <c r="B616" s="10" t="s">
        <v>130</v>
      </c>
      <c r="C616" s="3" t="s">
        <v>10</v>
      </c>
      <c r="D616" s="50">
        <v>399</v>
      </c>
      <c r="E616" s="50">
        <v>378</v>
      </c>
      <c r="F616" s="50">
        <v>348</v>
      </c>
      <c r="G616" s="50">
        <v>356</v>
      </c>
      <c r="H616" s="50">
        <v>368</v>
      </c>
      <c r="I616" s="50">
        <v>366</v>
      </c>
      <c r="J616" s="50">
        <v>362</v>
      </c>
      <c r="K616" s="50">
        <v>354</v>
      </c>
      <c r="L616" s="50">
        <v>343</v>
      </c>
      <c r="M616" s="50">
        <v>302</v>
      </c>
      <c r="N616" s="50">
        <v>402.22773556410073</v>
      </c>
      <c r="O616" s="284">
        <v>402.70079692244815</v>
      </c>
      <c r="P616" s="50">
        <v>408.97335702261171</v>
      </c>
      <c r="Q616" s="50">
        <v>414.36346189514148</v>
      </c>
      <c r="R616" s="50">
        <v>420.35472615365114</v>
      </c>
      <c r="S616" s="50">
        <v>428.3884251142461</v>
      </c>
      <c r="T616" s="50">
        <v>434.71846171068341</v>
      </c>
    </row>
    <row r="617" spans="1:20" x14ac:dyDescent="0.25">
      <c r="A617" t="str">
        <f t="shared" si="16"/>
        <v>149.02 koetswerk</v>
      </c>
      <c r="B617" s="10" t="s">
        <v>130</v>
      </c>
      <c r="C617" s="3" t="s">
        <v>11</v>
      </c>
      <c r="D617" s="50">
        <v>383</v>
      </c>
      <c r="E617" s="50">
        <v>376</v>
      </c>
      <c r="F617" s="50">
        <v>355</v>
      </c>
      <c r="G617" s="50">
        <v>366</v>
      </c>
      <c r="H617" s="50">
        <v>376</v>
      </c>
      <c r="I617" s="50">
        <v>379</v>
      </c>
      <c r="J617" s="50">
        <v>368</v>
      </c>
      <c r="K617" s="50">
        <v>365</v>
      </c>
      <c r="L617" s="50">
        <v>367</v>
      </c>
      <c r="M617" s="50">
        <v>371</v>
      </c>
      <c r="N617" s="50">
        <v>372.07421447670419</v>
      </c>
      <c r="O617" s="284">
        <v>383.907628124506</v>
      </c>
      <c r="P617" s="50">
        <v>395.14986863144503</v>
      </c>
      <c r="Q617" s="50">
        <v>392.3160219177488</v>
      </c>
      <c r="R617" s="50">
        <v>403.71697964467427</v>
      </c>
      <c r="S617" s="50">
        <v>418.60631288518385</v>
      </c>
      <c r="T617" s="50">
        <v>423.9668670638124</v>
      </c>
    </row>
    <row r="618" spans="1:20" x14ac:dyDescent="0.25">
      <c r="A618" t="str">
        <f t="shared" si="16"/>
        <v>149.02 koetswerk</v>
      </c>
      <c r="B618" s="10" t="s">
        <v>130</v>
      </c>
      <c r="C618" s="3" t="s">
        <v>12</v>
      </c>
      <c r="D618" s="50">
        <v>334</v>
      </c>
      <c r="E618" s="50">
        <v>337</v>
      </c>
      <c r="F618" s="50">
        <v>343</v>
      </c>
      <c r="G618" s="50">
        <v>349</v>
      </c>
      <c r="H618" s="50">
        <v>359</v>
      </c>
      <c r="I618" s="50">
        <v>364</v>
      </c>
      <c r="J618" s="50">
        <v>377</v>
      </c>
      <c r="K618" s="50">
        <v>339</v>
      </c>
      <c r="L618" s="50">
        <v>353</v>
      </c>
      <c r="M618" s="50">
        <v>345</v>
      </c>
      <c r="N618" s="50">
        <v>347.20294345553407</v>
      </c>
      <c r="O618" s="284">
        <v>343.43568385015573</v>
      </c>
      <c r="P618" s="50">
        <v>340.68264692758765</v>
      </c>
      <c r="Q618" s="50">
        <v>342.84666536196164</v>
      </c>
      <c r="R618" s="50">
        <v>361.5461709158821</v>
      </c>
      <c r="S618" s="50">
        <v>362.59301223877918</v>
      </c>
      <c r="T618" s="50">
        <v>374.12488661405268</v>
      </c>
    </row>
    <row r="619" spans="1:20" x14ac:dyDescent="0.25">
      <c r="A619" t="str">
        <f t="shared" si="16"/>
        <v>149.02 koetswerk</v>
      </c>
      <c r="B619" s="10" t="s">
        <v>130</v>
      </c>
      <c r="C619" s="3" t="s">
        <v>13</v>
      </c>
      <c r="D619" s="50">
        <v>354</v>
      </c>
      <c r="E619" s="50">
        <v>301</v>
      </c>
      <c r="F619" s="50">
        <v>306</v>
      </c>
      <c r="G619" s="50">
        <v>314</v>
      </c>
      <c r="H619" s="50">
        <v>313</v>
      </c>
      <c r="I619" s="50">
        <v>313</v>
      </c>
      <c r="J619" s="50">
        <v>313</v>
      </c>
      <c r="K619" s="50">
        <v>344</v>
      </c>
      <c r="L619" s="50">
        <v>344</v>
      </c>
      <c r="M619" s="50">
        <v>350</v>
      </c>
      <c r="N619" s="50">
        <v>353.17204850061484</v>
      </c>
      <c r="O619" s="284">
        <v>365.2097041518947</v>
      </c>
      <c r="P619" s="50">
        <v>347.5750704203424</v>
      </c>
      <c r="Q619" s="50">
        <v>356.56053197644013</v>
      </c>
      <c r="R619" s="50">
        <v>336.2087034123432</v>
      </c>
      <c r="S619" s="50">
        <v>338.35551142067885</v>
      </c>
      <c r="T619" s="50">
        <v>334.68424919649931</v>
      </c>
    </row>
    <row r="620" spans="1:20" x14ac:dyDescent="0.25">
      <c r="A620" t="str">
        <f t="shared" si="16"/>
        <v>149.02 koetswerk</v>
      </c>
      <c r="B620" s="10" t="s">
        <v>130</v>
      </c>
      <c r="C620" s="3" t="s">
        <v>14</v>
      </c>
      <c r="D620" s="50">
        <v>352</v>
      </c>
      <c r="E620" s="50">
        <v>356</v>
      </c>
      <c r="F620" s="50">
        <v>354</v>
      </c>
      <c r="G620" s="50">
        <v>380</v>
      </c>
      <c r="H620" s="50">
        <v>357</v>
      </c>
      <c r="I620" s="50">
        <v>342</v>
      </c>
      <c r="J620" s="50">
        <v>310</v>
      </c>
      <c r="K620" s="50">
        <v>296</v>
      </c>
      <c r="L620" s="50">
        <v>321</v>
      </c>
      <c r="M620" s="50">
        <v>328</v>
      </c>
      <c r="N620" s="50">
        <v>325.31622495690442</v>
      </c>
      <c r="O620" s="284">
        <v>315.72329437521523</v>
      </c>
      <c r="P620" s="50">
        <v>338.71338307251494</v>
      </c>
      <c r="Q620" s="50">
        <v>335.98973205472248</v>
      </c>
      <c r="R620" s="50">
        <v>341.08129331686996</v>
      </c>
      <c r="S620" s="50">
        <v>344.17251161702296</v>
      </c>
      <c r="T620" s="50">
        <v>355.90342349714194</v>
      </c>
    </row>
    <row r="621" spans="1:20" x14ac:dyDescent="0.25">
      <c r="A621" t="str">
        <f t="shared" si="16"/>
        <v>149.02 koetswerk</v>
      </c>
      <c r="B621" s="10" t="s">
        <v>130</v>
      </c>
      <c r="C621" s="3" t="s">
        <v>15</v>
      </c>
      <c r="D621" s="50">
        <v>284</v>
      </c>
      <c r="E621" s="50">
        <v>278</v>
      </c>
      <c r="F621" s="50">
        <v>303</v>
      </c>
      <c r="G621" s="50">
        <v>321</v>
      </c>
      <c r="H621" s="50">
        <v>353</v>
      </c>
      <c r="I621" s="50">
        <v>355</v>
      </c>
      <c r="J621" s="50">
        <v>374</v>
      </c>
      <c r="K621" s="50">
        <v>379</v>
      </c>
      <c r="L621" s="50">
        <v>358</v>
      </c>
      <c r="M621" s="50">
        <v>341</v>
      </c>
      <c r="N621" s="50">
        <v>323.01539427493861</v>
      </c>
      <c r="O621" s="284">
        <v>302.01629881552623</v>
      </c>
      <c r="P621" s="50">
        <v>295.87994617392877</v>
      </c>
      <c r="Q621" s="50">
        <v>313.29391220134323</v>
      </c>
      <c r="R621" s="50">
        <v>321.65050852469187</v>
      </c>
      <c r="S621" s="50">
        <v>319.07025737277735</v>
      </c>
      <c r="T621" s="50">
        <v>309.68875002291225</v>
      </c>
    </row>
    <row r="622" spans="1:20" x14ac:dyDescent="0.25">
      <c r="A622" t="str">
        <f t="shared" si="16"/>
        <v>149.02 koetswerk</v>
      </c>
      <c r="B622" s="10" t="s">
        <v>130</v>
      </c>
      <c r="C622" s="3" t="s">
        <v>16</v>
      </c>
      <c r="D622" s="50">
        <v>220</v>
      </c>
      <c r="E622" s="50">
        <v>233</v>
      </c>
      <c r="F622" s="50">
        <v>247</v>
      </c>
      <c r="G622" s="50">
        <v>252</v>
      </c>
      <c r="H622" s="50">
        <v>246</v>
      </c>
      <c r="I622" s="50">
        <v>266</v>
      </c>
      <c r="J622" s="50">
        <v>292</v>
      </c>
      <c r="K622" s="50">
        <v>326</v>
      </c>
      <c r="L622" s="50">
        <v>355</v>
      </c>
      <c r="M622" s="50">
        <v>372</v>
      </c>
      <c r="N622" s="50">
        <v>375.42459578093218</v>
      </c>
      <c r="O622" s="284">
        <v>384.88787533644035</v>
      </c>
      <c r="P622" s="50">
        <v>371.11884702860112</v>
      </c>
      <c r="Q622" s="50">
        <v>357.20424086600167</v>
      </c>
      <c r="R622" s="50">
        <v>334.53093036908052</v>
      </c>
      <c r="S622" s="50">
        <v>316.75954984622746</v>
      </c>
      <c r="T622" s="50">
        <v>296.53368598366308</v>
      </c>
    </row>
    <row r="623" spans="1:20" x14ac:dyDescent="0.25">
      <c r="A623" t="str">
        <f t="shared" si="16"/>
        <v>149.02 koetswerk</v>
      </c>
      <c r="B623" s="10" t="s">
        <v>130</v>
      </c>
      <c r="C623" s="3" t="s">
        <v>17</v>
      </c>
      <c r="D623" s="50">
        <v>50</v>
      </c>
      <c r="E623" s="50">
        <v>59</v>
      </c>
      <c r="F623" s="50">
        <v>70</v>
      </c>
      <c r="G623" s="50">
        <v>83</v>
      </c>
      <c r="H623" s="50">
        <v>95</v>
      </c>
      <c r="I623" s="50">
        <v>111</v>
      </c>
      <c r="J623" s="50">
        <v>111</v>
      </c>
      <c r="K623" s="50">
        <v>121</v>
      </c>
      <c r="L623" s="50">
        <v>121</v>
      </c>
      <c r="M623" s="50">
        <v>123</v>
      </c>
      <c r="N623" s="50">
        <v>141.44287773085918</v>
      </c>
      <c r="O623" s="284">
        <v>157.36758995928633</v>
      </c>
      <c r="P623" s="50">
        <v>176.76494150670851</v>
      </c>
      <c r="Q623" s="50">
        <v>180.13543629003604</v>
      </c>
      <c r="R623" s="50">
        <v>188.9963381334849</v>
      </c>
      <c r="S623" s="50">
        <v>191.13970237507931</v>
      </c>
      <c r="T623" s="50">
        <v>197.96652676222368</v>
      </c>
    </row>
    <row r="624" spans="1:20" x14ac:dyDescent="0.25">
      <c r="A624" t="str">
        <f t="shared" si="16"/>
        <v>149.02 koetswerk</v>
      </c>
      <c r="B624" s="10" t="s">
        <v>130</v>
      </c>
      <c r="C624" s="3" t="s">
        <v>85</v>
      </c>
      <c r="D624" s="50">
        <v>19</v>
      </c>
      <c r="E624" s="50">
        <v>17</v>
      </c>
      <c r="F624" s="50">
        <v>15</v>
      </c>
      <c r="G624" s="50">
        <v>23</v>
      </c>
      <c r="H624" s="50">
        <v>28</v>
      </c>
      <c r="I624" s="50">
        <v>27</v>
      </c>
      <c r="J624" s="50">
        <v>28</v>
      </c>
      <c r="K624" s="50">
        <v>31</v>
      </c>
      <c r="L624" s="50">
        <v>36</v>
      </c>
      <c r="M624" s="50">
        <v>44</v>
      </c>
      <c r="N624" s="50">
        <v>54.591623824518543</v>
      </c>
      <c r="O624" s="284">
        <v>67.756006493485387</v>
      </c>
      <c r="P624" s="50">
        <v>71.715150636738116</v>
      </c>
      <c r="Q624" s="50">
        <v>78.506294073732093</v>
      </c>
      <c r="R624" s="50">
        <v>87.509795820311396</v>
      </c>
      <c r="S624" s="50">
        <v>99.324993197666856</v>
      </c>
      <c r="T624" s="50">
        <v>115.46338989451165</v>
      </c>
    </row>
    <row r="625" spans="1:20" x14ac:dyDescent="0.25">
      <c r="A625" t="str">
        <f t="shared" si="16"/>
        <v>149.02 koetswerk</v>
      </c>
      <c r="B625" s="10" t="s">
        <v>130</v>
      </c>
      <c r="C625" s="3" t="s">
        <v>6</v>
      </c>
      <c r="D625" s="50">
        <v>289</v>
      </c>
      <c r="E625" s="50">
        <v>309</v>
      </c>
      <c r="F625" s="50">
        <v>332</v>
      </c>
      <c r="G625" s="50">
        <v>358</v>
      </c>
      <c r="H625" s="50">
        <v>369</v>
      </c>
      <c r="I625" s="50">
        <v>404</v>
      </c>
      <c r="J625" s="50">
        <v>431</v>
      </c>
      <c r="K625" s="50">
        <v>478</v>
      </c>
      <c r="L625" s="50">
        <v>512</v>
      </c>
      <c r="M625" s="50">
        <v>539</v>
      </c>
      <c r="N625" s="50">
        <v>571.45909733630992</v>
      </c>
      <c r="O625" s="284">
        <v>610.01147178921212</v>
      </c>
      <c r="P625" s="50">
        <v>619.59893917204772</v>
      </c>
      <c r="Q625" s="50">
        <v>615.84597122976982</v>
      </c>
      <c r="R625" s="50">
        <v>611.03706432287686</v>
      </c>
      <c r="S625" s="50">
        <v>607.22424541897362</v>
      </c>
      <c r="T625" s="50">
        <v>609.96360264039845</v>
      </c>
    </row>
    <row r="626" spans="1:20" x14ac:dyDescent="0.25">
      <c r="A626" t="str">
        <f t="shared" si="16"/>
        <v>149.02 koetswerk</v>
      </c>
      <c r="B626" s="10" t="s">
        <v>130</v>
      </c>
      <c r="C626" s="3" t="s">
        <v>86</v>
      </c>
      <c r="D626" s="193">
        <v>1.0109433941270933</v>
      </c>
      <c r="E626" s="192"/>
      <c r="F626" s="192"/>
      <c r="G626" s="192"/>
      <c r="H626" s="192"/>
      <c r="I626" s="192"/>
      <c r="J626" s="192"/>
      <c r="K626" s="192"/>
      <c r="L626" s="192"/>
      <c r="M626" s="192"/>
      <c r="N626" s="192"/>
      <c r="O626" s="286"/>
      <c r="P626" s="192"/>
      <c r="Q626" s="192"/>
      <c r="R626" s="192"/>
      <c r="S626" s="192"/>
      <c r="T626" s="192"/>
    </row>
    <row r="627" spans="1:20" x14ac:dyDescent="0.25">
      <c r="A627" t="str">
        <f t="shared" si="16"/>
        <v>149.02 koetswerk</v>
      </c>
      <c r="B627" s="10" t="s">
        <v>130</v>
      </c>
      <c r="C627" s="3" t="s">
        <v>87</v>
      </c>
      <c r="D627" s="192"/>
      <c r="E627" s="193">
        <v>2.2378171883690567E-2</v>
      </c>
      <c r="F627" s="193">
        <v>7.5193515683865675E-3</v>
      </c>
      <c r="G627" s="193">
        <v>-1.0042321628042084E-2</v>
      </c>
      <c r="H627" s="193">
        <v>-3.9554240387013051E-3</v>
      </c>
      <c r="I627" s="193">
        <v>-2.3574844311152754E-3</v>
      </c>
      <c r="J627" s="193">
        <v>7.5740096073448337E-3</v>
      </c>
      <c r="K627" s="193">
        <v>5.9994943893735275E-3</v>
      </c>
      <c r="L627" s="193">
        <v>-5.4476407314515418E-3</v>
      </c>
      <c r="M627" s="193">
        <v>8.2293668325918445E-3</v>
      </c>
      <c r="N627" s="193">
        <v>-2.4530872352993005E-2</v>
      </c>
      <c r="O627" s="285">
        <v>7.3595172018003918E-4</v>
      </c>
      <c r="P627" s="193">
        <v>7.3595172017992816E-4</v>
      </c>
      <c r="Q627" s="193">
        <v>7.359517201801502E-4</v>
      </c>
      <c r="R627" s="193">
        <v>7.3595172017981714E-4</v>
      </c>
      <c r="S627" s="193">
        <v>7.3595172018003918E-4</v>
      </c>
      <c r="T627" s="193">
        <v>7.3595172018003918E-4</v>
      </c>
    </row>
    <row r="628" spans="1:20" x14ac:dyDescent="0.25">
      <c r="A628" t="str">
        <f t="shared" si="16"/>
        <v>149.02 koetswerk</v>
      </c>
      <c r="B628" s="10" t="s">
        <v>130</v>
      </c>
      <c r="C628" s="3" t="s">
        <v>88</v>
      </c>
      <c r="D628" s="194"/>
      <c r="E628" s="50">
        <v>42.361634801745573</v>
      </c>
      <c r="F628" s="50">
        <v>39.089690570118428</v>
      </c>
      <c r="G628" s="50">
        <v>22.980482485286782</v>
      </c>
      <c r="H628" s="50">
        <v>24.287921449109653</v>
      </c>
      <c r="I628" s="50">
        <v>24.363024610666198</v>
      </c>
      <c r="J628" s="50">
        <v>25.886392270068455</v>
      </c>
      <c r="K628" s="50">
        <v>29.496275456443268</v>
      </c>
      <c r="L628" s="50">
        <v>26.794147611842988</v>
      </c>
      <c r="M628" s="50">
        <v>28.03430108219581</v>
      </c>
      <c r="N628" s="50">
        <v>29.275141432381673</v>
      </c>
      <c r="O628" s="284">
        <v>32.845805606496512</v>
      </c>
      <c r="P628" s="50">
        <v>32.884435666142778</v>
      </c>
      <c r="Q628" s="50">
        <v>33.396651188565919</v>
      </c>
      <c r="R628" s="50">
        <v>33.836805661239076</v>
      </c>
      <c r="S628" s="50">
        <v>34.326050643055602</v>
      </c>
      <c r="T628" s="50">
        <v>34.98208027758777</v>
      </c>
    </row>
    <row r="629" spans="1:20" x14ac:dyDescent="0.25">
      <c r="A629" t="str">
        <f t="shared" si="16"/>
        <v>149.02 koetswerk</v>
      </c>
      <c r="B629" s="10" t="s">
        <v>130</v>
      </c>
      <c r="C629" s="3" t="s">
        <v>89</v>
      </c>
      <c r="D629" s="194"/>
      <c r="E629" s="50">
        <v>88.389371137239124</v>
      </c>
      <c r="F629" s="50">
        <v>75.636080078899354</v>
      </c>
      <c r="G629" s="50">
        <v>73.837409813748039</v>
      </c>
      <c r="H629" s="50">
        <v>69.841770584626403</v>
      </c>
      <c r="I629" s="50">
        <v>70.531598064570417</v>
      </c>
      <c r="J629" s="50">
        <v>77.016765849475817</v>
      </c>
      <c r="K629" s="50">
        <v>68.155180468297829</v>
      </c>
      <c r="L629" s="50">
        <v>60.340288033024734</v>
      </c>
      <c r="M629" s="50">
        <v>68.44111399556337</v>
      </c>
      <c r="N629" s="50">
        <v>60.25105419916715</v>
      </c>
      <c r="O629" s="284">
        <v>80.056647360316205</v>
      </c>
      <c r="P629" s="50">
        <v>80.150802245711887</v>
      </c>
      <c r="Q629" s="50">
        <v>81.399249549528349</v>
      </c>
      <c r="R629" s="50">
        <v>82.472059022525116</v>
      </c>
      <c r="S629" s="50">
        <v>83.66451913299791</v>
      </c>
      <c r="T629" s="50">
        <v>85.263491426107734</v>
      </c>
    </row>
    <row r="630" spans="1:20" x14ac:dyDescent="0.25">
      <c r="A630" t="str">
        <f t="shared" si="16"/>
        <v>149.02 koetswerk</v>
      </c>
      <c r="B630" s="10" t="s">
        <v>130</v>
      </c>
      <c r="C630" s="3" t="s">
        <v>90</v>
      </c>
      <c r="D630" s="194"/>
      <c r="E630" s="50">
        <v>88.356146751621978</v>
      </c>
      <c r="F630" s="50">
        <v>78.089189159193793</v>
      </c>
      <c r="G630" s="50">
        <v>65.780172191662516</v>
      </c>
      <c r="H630" s="50">
        <v>69.459295599942834</v>
      </c>
      <c r="I630" s="50">
        <v>72.388661946319075</v>
      </c>
      <c r="J630" s="50">
        <v>75.630172123382877</v>
      </c>
      <c r="K630" s="50">
        <v>74.233638356298215</v>
      </c>
      <c r="L630" s="50">
        <v>68.540830128911821</v>
      </c>
      <c r="M630" s="50">
        <v>71.102243917113071</v>
      </c>
      <c r="N630" s="50">
        <v>52.709549640496085</v>
      </c>
      <c r="O630" s="284">
        <v>80.365808142114801</v>
      </c>
      <c r="P630" s="50">
        <v>80.460326632519397</v>
      </c>
      <c r="Q630" s="50">
        <v>81.713595159272515</v>
      </c>
      <c r="R630" s="50">
        <v>82.790547581372508</v>
      </c>
      <c r="S630" s="50">
        <v>83.987612704822695</v>
      </c>
      <c r="T630" s="50">
        <v>85.592759869607889</v>
      </c>
    </row>
    <row r="631" spans="1:20" x14ac:dyDescent="0.25">
      <c r="A631" t="str">
        <f t="shared" si="16"/>
        <v>149.02 koetswerk</v>
      </c>
      <c r="B631" s="10" t="s">
        <v>130</v>
      </c>
      <c r="C631" s="3" t="s">
        <v>91</v>
      </c>
      <c r="D631" s="194"/>
      <c r="E631" s="50">
        <v>75.410533305211899</v>
      </c>
      <c r="F631" s="50">
        <v>68.445356466823426</v>
      </c>
      <c r="G631" s="50">
        <v>58.38821650921016</v>
      </c>
      <c r="H631" s="50">
        <v>62.425233369447795</v>
      </c>
      <c r="I631" s="50">
        <v>64.731666131010741</v>
      </c>
      <c r="J631" s="50">
        <v>69.012178431143056</v>
      </c>
      <c r="K631" s="50">
        <v>66.429764844801454</v>
      </c>
      <c r="L631" s="50">
        <v>61.710013529682897</v>
      </c>
      <c r="M631" s="50">
        <v>67.067612366123441</v>
      </c>
      <c r="N631" s="50">
        <v>55.644545779400872</v>
      </c>
      <c r="O631" s="284">
        <v>65.206795877793255</v>
      </c>
      <c r="P631" s="50">
        <v>67.280626738001928</v>
      </c>
      <c r="Q631" s="50">
        <v>69.250853250409079</v>
      </c>
      <c r="R631" s="50">
        <v>68.754215598512445</v>
      </c>
      <c r="S631" s="50">
        <v>70.752257640626482</v>
      </c>
      <c r="T631" s="50">
        <v>73.361644896165899</v>
      </c>
    </row>
    <row r="632" spans="1:20" x14ac:dyDescent="0.25">
      <c r="A632" t="str">
        <f t="shared" si="16"/>
        <v>149.02 koetswerk</v>
      </c>
      <c r="B632" s="10" t="s">
        <v>130</v>
      </c>
      <c r="C632" s="3" t="s">
        <v>92</v>
      </c>
      <c r="D632" s="194"/>
      <c r="E632" s="50">
        <v>56.508997601768321</v>
      </c>
      <c r="F632" s="50">
        <v>52.009141002233342</v>
      </c>
      <c r="G632" s="50">
        <v>46.91146586741143</v>
      </c>
      <c r="H632" s="50">
        <v>49.856401858465908</v>
      </c>
      <c r="I632" s="50">
        <v>51.85861237410694</v>
      </c>
      <c r="J632" s="50">
        <v>56.195941000403174</v>
      </c>
      <c r="K632" s="50">
        <v>57.609346656099532</v>
      </c>
      <c r="L632" s="50">
        <v>47.921990203105928</v>
      </c>
      <c r="M632" s="50">
        <v>54.729053114639449</v>
      </c>
      <c r="N632" s="50">
        <v>42.18645211142821</v>
      </c>
      <c r="O632" s="284">
        <v>51.228542782830438</v>
      </c>
      <c r="P632" s="50">
        <v>50.672697207480695</v>
      </c>
      <c r="Q632" s="50">
        <v>50.26649653312343</v>
      </c>
      <c r="R632" s="50">
        <v>50.585789652717388</v>
      </c>
      <c r="S632" s="50">
        <v>53.344834293159785</v>
      </c>
      <c r="T632" s="50">
        <v>53.49929195692016</v>
      </c>
    </row>
    <row r="633" spans="1:20" x14ac:dyDescent="0.25">
      <c r="A633" t="str">
        <f t="shared" si="16"/>
        <v>149.02 koetswerk</v>
      </c>
      <c r="B633" s="10" t="s">
        <v>130</v>
      </c>
      <c r="C633" s="3" t="s">
        <v>93</v>
      </c>
      <c r="D633" s="194"/>
      <c r="E633" s="50">
        <v>53.849874751492372</v>
      </c>
      <c r="F633" s="50">
        <v>41.315100452887854</v>
      </c>
      <c r="G633" s="50">
        <v>36.627525804496436</v>
      </c>
      <c r="H633" s="50">
        <v>39.496394021523201</v>
      </c>
      <c r="I633" s="50">
        <v>39.870764424361568</v>
      </c>
      <c r="J633" s="50">
        <v>42.979322058399582</v>
      </c>
      <c r="K633" s="50">
        <v>42.486498795174562</v>
      </c>
      <c r="L633" s="50">
        <v>42.756612309298959</v>
      </c>
      <c r="M633" s="50">
        <v>47.46150291132988</v>
      </c>
      <c r="N633" s="50">
        <v>36.823236107619309</v>
      </c>
      <c r="O633" s="284">
        <v>46.080500955740654</v>
      </c>
      <c r="P633" s="50">
        <v>47.651126958275782</v>
      </c>
      <c r="Q633" s="50">
        <v>45.350229251419208</v>
      </c>
      <c r="R633" s="50">
        <v>46.522616963247913</v>
      </c>
      <c r="S633" s="50">
        <v>43.867190352958623</v>
      </c>
      <c r="T633" s="50">
        <v>44.14729742513461</v>
      </c>
    </row>
    <row r="634" spans="1:20" x14ac:dyDescent="0.25">
      <c r="A634" t="str">
        <f t="shared" si="16"/>
        <v>149.02 koetswerk</v>
      </c>
      <c r="B634" s="10" t="s">
        <v>130</v>
      </c>
      <c r="C634" s="3" t="s">
        <v>94</v>
      </c>
      <c r="D634" s="194"/>
      <c r="E634" s="50">
        <v>46.127342102563048</v>
      </c>
      <c r="F634" s="50">
        <v>41.361776412389403</v>
      </c>
      <c r="G634" s="50">
        <v>34.912574570446978</v>
      </c>
      <c r="H634" s="50">
        <v>39.789796046576193</v>
      </c>
      <c r="I634" s="50">
        <v>37.951930725770588</v>
      </c>
      <c r="J634" s="50">
        <v>39.753882748866353</v>
      </c>
      <c r="K634" s="50">
        <v>35.546121487541676</v>
      </c>
      <c r="L634" s="50">
        <v>30.55246077943686</v>
      </c>
      <c r="M634" s="50">
        <v>37.523224530082359</v>
      </c>
      <c r="N634" s="50">
        <v>27.596129540483354</v>
      </c>
      <c r="O634" s="284">
        <v>35.590039182463421</v>
      </c>
      <c r="P634" s="50">
        <v>34.540559479069564</v>
      </c>
      <c r="Q634" s="50">
        <v>37.05570657218987</v>
      </c>
      <c r="R634" s="50">
        <v>36.75773543209236</v>
      </c>
      <c r="S634" s="50">
        <v>37.314759185960682</v>
      </c>
      <c r="T634" s="50">
        <v>37.652942688608199</v>
      </c>
    </row>
    <row r="635" spans="1:20" x14ac:dyDescent="0.25">
      <c r="A635" t="str">
        <f t="shared" si="16"/>
        <v>149.02 koetswerk</v>
      </c>
      <c r="B635" s="10" t="s">
        <v>130</v>
      </c>
      <c r="C635" s="3" t="s">
        <v>95</v>
      </c>
      <c r="D635" s="192"/>
      <c r="E635" s="50">
        <v>29.859414742604134</v>
      </c>
      <c r="F635" s="50">
        <v>25.097829989119958</v>
      </c>
      <c r="G635" s="50">
        <v>22.033642110343081</v>
      </c>
      <c r="H635" s="50">
        <v>25.296465470799276</v>
      </c>
      <c r="I635" s="50">
        <v>28.382304180518819</v>
      </c>
      <c r="J635" s="50">
        <v>32.068790820152437</v>
      </c>
      <c r="K635" s="50">
        <v>33.196279947174531</v>
      </c>
      <c r="L635" s="50">
        <v>29.30161627043497</v>
      </c>
      <c r="M635" s="50">
        <v>32.57441257287666</v>
      </c>
      <c r="N635" s="50">
        <v>19.856341363276854</v>
      </c>
      <c r="O635" s="284">
        <v>26.97067558674788</v>
      </c>
      <c r="P635" s="50">
        <v>25.217323265808933</v>
      </c>
      <c r="Q635" s="50">
        <v>24.704958903875401</v>
      </c>
      <c r="R635" s="50">
        <v>26.158965235240057</v>
      </c>
      <c r="S635" s="50">
        <v>26.856712316156674</v>
      </c>
      <c r="T635" s="50">
        <v>26.641270210349834</v>
      </c>
    </row>
    <row r="636" spans="1:20" x14ac:dyDescent="0.25">
      <c r="A636" t="str">
        <f t="shared" si="16"/>
        <v>149.02 koetswerk</v>
      </c>
      <c r="B636" s="10" t="s">
        <v>130</v>
      </c>
      <c r="C636" s="3" t="s">
        <v>96</v>
      </c>
      <c r="D636" s="192"/>
      <c r="E636" s="50">
        <v>28.104574773084689</v>
      </c>
      <c r="F636" s="50">
        <v>26.303194512573857</v>
      </c>
      <c r="G636" s="50">
        <v>23.545910688747114</v>
      </c>
      <c r="H636" s="50">
        <v>25.556446749454253</v>
      </c>
      <c r="I636" s="50">
        <v>25.341053065552455</v>
      </c>
      <c r="J636" s="50">
        <v>30.043078696494426</v>
      </c>
      <c r="K636" s="50">
        <v>32.519861779571826</v>
      </c>
      <c r="L636" s="50">
        <v>32.574654978489164</v>
      </c>
      <c r="M636" s="50">
        <v>40.327738045246605</v>
      </c>
      <c r="N636" s="50">
        <v>30.072116523896906</v>
      </c>
      <c r="O636" s="284">
        <v>39.834744715040763</v>
      </c>
      <c r="P636" s="50">
        <v>40.83885400755149</v>
      </c>
      <c r="Q636" s="50">
        <v>39.377879596762043</v>
      </c>
      <c r="R636" s="50">
        <v>37.90145852439052</v>
      </c>
      <c r="S636" s="50">
        <v>35.495687710118396</v>
      </c>
      <c r="T636" s="50">
        <v>33.610040327615025</v>
      </c>
    </row>
    <row r="637" spans="1:20" x14ac:dyDescent="0.25">
      <c r="A637" t="str">
        <f t="shared" si="16"/>
        <v>149.02 koetswerk</v>
      </c>
      <c r="B637" s="10" t="s">
        <v>130</v>
      </c>
      <c r="C637" s="3" t="s">
        <v>97</v>
      </c>
      <c r="D637" s="192"/>
      <c r="E637" s="50">
        <v>14.412340884808664</v>
      </c>
      <c r="F637" s="50">
        <v>16.129891845471288</v>
      </c>
      <c r="G637" s="50">
        <v>17.907842692910844</v>
      </c>
      <c r="H637" s="50">
        <v>21.738797407223856</v>
      </c>
      <c r="I637" s="50">
        <v>25.033560331229907</v>
      </c>
      <c r="J637" s="50">
        <v>30.352134751600857</v>
      </c>
      <c r="K637" s="50">
        <v>30.177363562406043</v>
      </c>
      <c r="L637" s="50">
        <v>31.510941614804771</v>
      </c>
      <c r="M637" s="50">
        <v>33.165859530054021</v>
      </c>
      <c r="N637" s="50">
        <v>29.684546135517234</v>
      </c>
      <c r="O637" s="284">
        <v>37.709321491297338</v>
      </c>
      <c r="P637" s="50">
        <v>41.954922985780613</v>
      </c>
      <c r="Q637" s="50">
        <v>47.126346088280712</v>
      </c>
      <c r="R637" s="50">
        <v>48.024935493475631</v>
      </c>
      <c r="S637" s="50">
        <v>50.387292663224784</v>
      </c>
      <c r="T637" s="50">
        <v>50.958723424220963</v>
      </c>
    </row>
    <row r="638" spans="1:20" x14ac:dyDescent="0.25">
      <c r="A638" t="str">
        <f t="shared" si="16"/>
        <v>149.02 koetswerk</v>
      </c>
      <c r="B638" s="10" t="s">
        <v>130</v>
      </c>
      <c r="C638" s="3" t="s">
        <v>98</v>
      </c>
      <c r="D638" s="192"/>
      <c r="E638" s="50">
        <v>3.9402414153271597</v>
      </c>
      <c r="F638" s="50">
        <v>3.2728792157220274</v>
      </c>
      <c r="G638" s="50">
        <v>2.6244095041612416</v>
      </c>
      <c r="H638" s="50">
        <v>4.1640932176020744</v>
      </c>
      <c r="I638" s="50">
        <v>5.1140731826149342</v>
      </c>
      <c r="J638" s="50">
        <v>5.1995780508456813</v>
      </c>
      <c r="K638" s="50">
        <v>5.3480685895886211</v>
      </c>
      <c r="L638" s="50">
        <v>5.5662147497275392</v>
      </c>
      <c r="M638" s="50">
        <v>6.956363594569801</v>
      </c>
      <c r="N638" s="50">
        <v>7.0607716469751338</v>
      </c>
      <c r="O638" s="284">
        <v>10.139788538281424</v>
      </c>
      <c r="P638" s="50">
        <v>12.584926586004947</v>
      </c>
      <c r="Q638" s="50">
        <v>13.320293691665738</v>
      </c>
      <c r="R638" s="50">
        <v>14.581673250654568</v>
      </c>
      <c r="S638" s="50">
        <v>16.253973823867415</v>
      </c>
      <c r="T638" s="50">
        <v>18.448515670241925</v>
      </c>
    </row>
    <row r="639" spans="1:20" x14ac:dyDescent="0.25">
      <c r="A639" t="str">
        <f t="shared" si="16"/>
        <v>149.02 koetswerk</v>
      </c>
      <c r="B639" s="10" t="s">
        <v>130</v>
      </c>
      <c r="C639" s="3" t="s">
        <v>26</v>
      </c>
      <c r="D639" s="194"/>
      <c r="E639" s="50">
        <v>46.457157073220507</v>
      </c>
      <c r="F639" s="50">
        <v>45.705965573767173</v>
      </c>
      <c r="G639" s="50">
        <v>44.078162885819204</v>
      </c>
      <c r="H639" s="50">
        <v>51.459337374280182</v>
      </c>
      <c r="I639" s="50">
        <v>55.488686579397296</v>
      </c>
      <c r="J639" s="50">
        <v>65.594791498940964</v>
      </c>
      <c r="K639" s="50">
        <v>68.045293931566491</v>
      </c>
      <c r="L639" s="50">
        <v>69.651811343021464</v>
      </c>
      <c r="M639" s="50">
        <v>80.44996116987042</v>
      </c>
      <c r="N639" s="50">
        <v>66.817434306389274</v>
      </c>
      <c r="O639" s="284">
        <v>87.683854744619524</v>
      </c>
      <c r="P639" s="50">
        <v>95.378703579337042</v>
      </c>
      <c r="Q639" s="50">
        <v>99.824519376708494</v>
      </c>
      <c r="R639" s="50">
        <v>100.50806726852073</v>
      </c>
      <c r="S639" s="50">
        <v>102.13695419721058</v>
      </c>
      <c r="T639" s="50">
        <v>103.01727942207791</v>
      </c>
    </row>
    <row r="640" spans="1:20" x14ac:dyDescent="0.25">
      <c r="A640" t="str">
        <f t="shared" si="16"/>
        <v>149.02 koetswerk</v>
      </c>
      <c r="B640" s="10" t="s">
        <v>130</v>
      </c>
      <c r="C640" s="3" t="s">
        <v>19</v>
      </c>
      <c r="D640" s="194"/>
      <c r="E640" s="50">
        <v>527.32047226746693</v>
      </c>
      <c r="F640" s="50">
        <v>466.75012970543276</v>
      </c>
      <c r="G640" s="50">
        <v>405.54965223842458</v>
      </c>
      <c r="H640" s="50">
        <v>431.9126157747715</v>
      </c>
      <c r="I640" s="50">
        <v>445.56724903672171</v>
      </c>
      <c r="J640" s="50">
        <v>484.13823680083277</v>
      </c>
      <c r="K640" s="50">
        <v>475.19839994339748</v>
      </c>
      <c r="L640" s="50">
        <v>437.56977020876053</v>
      </c>
      <c r="M640" s="50">
        <v>487.38342565979451</v>
      </c>
      <c r="N640" s="50">
        <v>391.15988448064275</v>
      </c>
      <c r="O640" s="284">
        <v>506.02867023912268</v>
      </c>
      <c r="P640" s="50">
        <v>514.23660177234808</v>
      </c>
      <c r="Q640" s="50">
        <v>522.96225978509221</v>
      </c>
      <c r="R640" s="50">
        <v>528.38680241546763</v>
      </c>
      <c r="S640" s="50">
        <v>536.25089046694916</v>
      </c>
      <c r="T640" s="50">
        <v>544.15805817256</v>
      </c>
    </row>
    <row r="641" spans="1:20" x14ac:dyDescent="0.25">
      <c r="A641" t="str">
        <f t="shared" si="16"/>
        <v>149.02 koetswerk</v>
      </c>
      <c r="B641" s="10" t="s">
        <v>130</v>
      </c>
      <c r="C641" s="3" t="s">
        <v>20</v>
      </c>
      <c r="D641" s="194"/>
      <c r="E641" s="193">
        <v>8.8100423777320289E-2</v>
      </c>
      <c r="F641" s="193">
        <v>9.7923841183744989E-2</v>
      </c>
      <c r="G641" s="193">
        <v>0.10868746315655929</v>
      </c>
      <c r="H641" s="193">
        <v>0.11914293654509635</v>
      </c>
      <c r="I641" s="193">
        <v>0.12453493092088588</v>
      </c>
      <c r="J641" s="193">
        <v>0.13548773162886055</v>
      </c>
      <c r="K641" s="193">
        <v>0.14319344076005222</v>
      </c>
      <c r="L641" s="193">
        <v>0.15917875521837632</v>
      </c>
      <c r="M641" s="193">
        <v>0.1650650328557263</v>
      </c>
      <c r="N641" s="193">
        <v>0.1708187290092521</v>
      </c>
      <c r="O641" s="285">
        <v>0.17327843243187135</v>
      </c>
      <c r="P641" s="193">
        <v>0.18547630264086312</v>
      </c>
      <c r="Q641" s="193">
        <v>0.19088283620644195</v>
      </c>
      <c r="R641" s="193">
        <v>0.19021683889351157</v>
      </c>
      <c r="S641" s="193">
        <v>0.19046486637676849</v>
      </c>
      <c r="T641" s="193">
        <v>0.18931499382374251</v>
      </c>
    </row>
    <row r="642" spans="1:20" x14ac:dyDescent="0.25">
      <c r="A642" t="str">
        <f t="shared" si="16"/>
        <v>149.02 koetswerk</v>
      </c>
      <c r="B642" s="10" t="s">
        <v>130</v>
      </c>
      <c r="C642" s="3" t="s">
        <v>29</v>
      </c>
      <c r="D642" s="194"/>
      <c r="E642" s="50">
        <v>433.32047226746693</v>
      </c>
      <c r="F642" s="50">
        <v>455.75012970543276</v>
      </c>
      <c r="G642" s="50">
        <v>405.54965223842458</v>
      </c>
      <c r="H642" s="50">
        <v>431.9126157747715</v>
      </c>
      <c r="I642" s="50">
        <v>445.56724903672171</v>
      </c>
      <c r="J642" s="50">
        <v>472.13823680083277</v>
      </c>
      <c r="K642" s="50">
        <v>472.19839994339748</v>
      </c>
      <c r="L642" s="50">
        <v>437.56977020876053</v>
      </c>
      <c r="M642" s="50">
        <v>471.38342565979451</v>
      </c>
      <c r="N642" s="50">
        <v>391.15988448064275</v>
      </c>
      <c r="O642" s="284">
        <v>506.02867023912268</v>
      </c>
      <c r="P642" s="50">
        <v>514.23660177234808</v>
      </c>
      <c r="Q642" s="50">
        <v>522.96225978509221</v>
      </c>
      <c r="R642" s="50">
        <v>528.38680241546763</v>
      </c>
      <c r="S642" s="50">
        <v>536.25089046694916</v>
      </c>
      <c r="T642" s="50">
        <v>544.15805817256</v>
      </c>
    </row>
    <row r="643" spans="1:20" x14ac:dyDescent="0.25">
      <c r="A643" t="str">
        <f t="shared" ref="A643:A706" si="17">VLOOKUP(B643,$AN$3:$AO$60,2)</f>
        <v>149.04 metaalhandel</v>
      </c>
      <c r="B643" s="10" t="s">
        <v>132</v>
      </c>
      <c r="C643" s="3" t="s">
        <v>25</v>
      </c>
      <c r="D643" s="50">
        <v>13185</v>
      </c>
      <c r="E643" s="50">
        <v>12793</v>
      </c>
      <c r="F643" s="50">
        <v>12940</v>
      </c>
      <c r="G643" s="50">
        <v>13230</v>
      </c>
      <c r="H643" s="50">
        <v>13890</v>
      </c>
      <c r="I643" s="50">
        <v>14127</v>
      </c>
      <c r="J643" s="50">
        <v>14259</v>
      </c>
      <c r="K643" s="50">
        <v>14242</v>
      </c>
      <c r="L643" s="50">
        <v>14726</v>
      </c>
      <c r="M643" s="50">
        <v>14682</v>
      </c>
      <c r="N643" s="50">
        <v>14502.730631907376</v>
      </c>
      <c r="O643" s="284">
        <v>14641.539560959985</v>
      </c>
      <c r="P643" s="50">
        <v>14781.677061801847</v>
      </c>
      <c r="Q643" s="50">
        <v>14923.15585049533</v>
      </c>
      <c r="R643" s="50">
        <v>15065.988764811129</v>
      </c>
      <c r="S643" s="50">
        <v>15210.188765393155</v>
      </c>
      <c r="T643" s="50">
        <v>15355.768936934584</v>
      </c>
    </row>
    <row r="644" spans="1:20" x14ac:dyDescent="0.25">
      <c r="A644" t="str">
        <f t="shared" si="17"/>
        <v>149.04 metaalhandel</v>
      </c>
      <c r="B644" s="10" t="s">
        <v>132</v>
      </c>
      <c r="C644" s="3" t="s">
        <v>83</v>
      </c>
      <c r="D644" s="192"/>
      <c r="E644" s="50">
        <v>-392</v>
      </c>
      <c r="F644" s="50">
        <v>147</v>
      </c>
      <c r="G644" s="50">
        <v>290</v>
      </c>
      <c r="H644" s="50">
        <v>660</v>
      </c>
      <c r="I644" s="50">
        <v>237</v>
      </c>
      <c r="J644" s="50">
        <v>132</v>
      </c>
      <c r="K644" s="50">
        <v>-17</v>
      </c>
      <c r="L644" s="50">
        <v>484</v>
      </c>
      <c r="M644" s="50">
        <v>-44</v>
      </c>
      <c r="N644" s="50">
        <v>-179.26936809262406</v>
      </c>
      <c r="O644" s="284">
        <v>138.80892905260953</v>
      </c>
      <c r="P644" s="50">
        <v>140.13750084186177</v>
      </c>
      <c r="Q644" s="50">
        <v>141.47878869348278</v>
      </c>
      <c r="R644" s="50">
        <v>142.83291431579892</v>
      </c>
      <c r="S644" s="50">
        <v>144.20000058202641</v>
      </c>
      <c r="T644" s="50">
        <v>145.58017154142908</v>
      </c>
    </row>
    <row r="645" spans="1:20" x14ac:dyDescent="0.25">
      <c r="A645" t="str">
        <f t="shared" si="17"/>
        <v>149.04 metaalhandel</v>
      </c>
      <c r="B645" s="10" t="s">
        <v>132</v>
      </c>
      <c r="C645" s="3" t="s">
        <v>84</v>
      </c>
      <c r="D645" s="192"/>
      <c r="E645" s="193">
        <v>0.9702692453545696</v>
      </c>
      <c r="F645" s="193">
        <v>1.0114906589541155</v>
      </c>
      <c r="G645" s="193">
        <v>1.0224111282843895</v>
      </c>
      <c r="H645" s="193">
        <v>1.0498866213151927</v>
      </c>
      <c r="I645" s="193">
        <v>1.0170626349892009</v>
      </c>
      <c r="J645" s="193">
        <v>1.0093438097260565</v>
      </c>
      <c r="K645" s="193">
        <v>0.99880777053089276</v>
      </c>
      <c r="L645" s="193">
        <v>1.0339839910124982</v>
      </c>
      <c r="M645" s="193">
        <v>0.99701208746434877</v>
      </c>
      <c r="N645" s="193">
        <v>0.98778985369209749</v>
      </c>
      <c r="O645" s="285">
        <v>1.0095712271416817</v>
      </c>
      <c r="P645" s="193">
        <v>1.0095712271416815</v>
      </c>
      <c r="Q645" s="193">
        <v>1.009571227141681</v>
      </c>
      <c r="R645" s="193">
        <v>1.0095712271416812</v>
      </c>
      <c r="S645" s="193">
        <v>1.0095712271416812</v>
      </c>
      <c r="T645" s="193">
        <v>1.0095712271416815</v>
      </c>
    </row>
    <row r="646" spans="1:20" x14ac:dyDescent="0.25">
      <c r="A646" t="str">
        <f t="shared" si="17"/>
        <v>149.04 metaalhandel</v>
      </c>
      <c r="B646" s="10" t="s">
        <v>132</v>
      </c>
      <c r="C646" s="3" t="s">
        <v>8</v>
      </c>
      <c r="D646" s="50">
        <v>119</v>
      </c>
      <c r="E646" s="50">
        <v>108</v>
      </c>
      <c r="F646" s="50">
        <v>93</v>
      </c>
      <c r="G646" s="50">
        <v>100</v>
      </c>
      <c r="H646" s="50">
        <v>85</v>
      </c>
      <c r="I646" s="50">
        <v>119</v>
      </c>
      <c r="J646" s="50">
        <v>95</v>
      </c>
      <c r="K646" s="50">
        <v>107</v>
      </c>
      <c r="L646" s="50">
        <v>120</v>
      </c>
      <c r="M646" s="50">
        <v>135</v>
      </c>
      <c r="N646" s="50">
        <v>100.5315605506614</v>
      </c>
      <c r="O646" s="284">
        <v>102.91642306471537</v>
      </c>
      <c r="P646" s="50">
        <v>106.41842853538213</v>
      </c>
      <c r="Q646" s="50">
        <v>109.75075392126521</v>
      </c>
      <c r="R646" s="50">
        <v>112.95010960736772</v>
      </c>
      <c r="S646" s="50">
        <v>116.52276170064162</v>
      </c>
      <c r="T646" s="50">
        <v>117.9909153657582</v>
      </c>
    </row>
    <row r="647" spans="1:20" x14ac:dyDescent="0.25">
      <c r="A647" t="str">
        <f t="shared" si="17"/>
        <v>149.04 metaalhandel</v>
      </c>
      <c r="B647" s="10" t="s">
        <v>132</v>
      </c>
      <c r="C647" s="3" t="s">
        <v>9</v>
      </c>
      <c r="D647" s="50">
        <v>1216</v>
      </c>
      <c r="E647" s="50">
        <v>1164</v>
      </c>
      <c r="F647" s="50">
        <v>1162</v>
      </c>
      <c r="G647" s="50">
        <v>1164</v>
      </c>
      <c r="H647" s="50">
        <v>1199</v>
      </c>
      <c r="I647" s="50">
        <v>1174</v>
      </c>
      <c r="J647" s="50">
        <v>1134</v>
      </c>
      <c r="K647" s="50">
        <v>1115</v>
      </c>
      <c r="L647" s="50">
        <v>1177</v>
      </c>
      <c r="M647" s="50">
        <v>1177</v>
      </c>
      <c r="N647" s="50">
        <v>1086.4104443596916</v>
      </c>
      <c r="O647" s="284">
        <v>1112.1828438871462</v>
      </c>
      <c r="P647" s="50">
        <v>1150.0278280761647</v>
      </c>
      <c r="Q647" s="50">
        <v>1186.0391371953933</v>
      </c>
      <c r="R647" s="50">
        <v>1220.6134879123679</v>
      </c>
      <c r="S647" s="50">
        <v>1259.2219261673411</v>
      </c>
      <c r="T647" s="50">
        <v>1275.0877643874073</v>
      </c>
    </row>
    <row r="648" spans="1:20" x14ac:dyDescent="0.25">
      <c r="A648" t="str">
        <f t="shared" si="17"/>
        <v>149.04 metaalhandel</v>
      </c>
      <c r="B648" s="10" t="s">
        <v>132</v>
      </c>
      <c r="C648" s="3" t="s">
        <v>10</v>
      </c>
      <c r="D648" s="50">
        <v>1679</v>
      </c>
      <c r="E648" s="50">
        <v>1600</v>
      </c>
      <c r="F648" s="50">
        <v>1616</v>
      </c>
      <c r="G648" s="50">
        <v>1599</v>
      </c>
      <c r="H648" s="50">
        <v>1690</v>
      </c>
      <c r="I648" s="50">
        <v>1709</v>
      </c>
      <c r="J648" s="50">
        <v>1768</v>
      </c>
      <c r="K648" s="50">
        <v>1695</v>
      </c>
      <c r="L648" s="50">
        <v>1755</v>
      </c>
      <c r="M648" s="50">
        <v>1710</v>
      </c>
      <c r="N648" s="50">
        <v>1564.3306013160734</v>
      </c>
      <c r="O648" s="284">
        <v>1601.4404739792574</v>
      </c>
      <c r="P648" s="50">
        <v>1655.9337524455716</v>
      </c>
      <c r="Q648" s="50">
        <v>1707.7867083345072</v>
      </c>
      <c r="R648" s="50">
        <v>1757.5705769708902</v>
      </c>
      <c r="S648" s="50">
        <v>1813.1631587109093</v>
      </c>
      <c r="T648" s="50">
        <v>1836.0084989522838</v>
      </c>
    </row>
    <row r="649" spans="1:20" x14ac:dyDescent="0.25">
      <c r="A649" t="str">
        <f t="shared" si="17"/>
        <v>149.04 metaalhandel</v>
      </c>
      <c r="B649" s="10" t="s">
        <v>132</v>
      </c>
      <c r="C649" s="3" t="s">
        <v>11</v>
      </c>
      <c r="D649" s="50">
        <v>1755</v>
      </c>
      <c r="E649" s="50">
        <v>1690</v>
      </c>
      <c r="F649" s="50">
        <v>1696</v>
      </c>
      <c r="G649" s="50">
        <v>1790</v>
      </c>
      <c r="H649" s="50">
        <v>1814</v>
      </c>
      <c r="I649" s="50">
        <v>1782</v>
      </c>
      <c r="J649" s="50">
        <v>1754</v>
      </c>
      <c r="K649" s="50">
        <v>1746</v>
      </c>
      <c r="L649" s="50">
        <v>1744</v>
      </c>
      <c r="M649" s="50">
        <v>1765</v>
      </c>
      <c r="N649" s="50">
        <v>1771.7586698909395</v>
      </c>
      <c r="O649" s="284">
        <v>1740.2710409412375</v>
      </c>
      <c r="P649" s="50">
        <v>1728.4637859050681</v>
      </c>
      <c r="Q649" s="50">
        <v>1725.8544024662519</v>
      </c>
      <c r="R649" s="50">
        <v>1733.9961207307404</v>
      </c>
      <c r="S649" s="50">
        <v>1722.5578302362512</v>
      </c>
      <c r="T649" s="50">
        <v>1774.2603159132414</v>
      </c>
    </row>
    <row r="650" spans="1:20" x14ac:dyDescent="0.25">
      <c r="A650" t="str">
        <f t="shared" si="17"/>
        <v>149.04 metaalhandel</v>
      </c>
      <c r="B650" s="10" t="s">
        <v>132</v>
      </c>
      <c r="C650" s="3" t="s">
        <v>12</v>
      </c>
      <c r="D650" s="50">
        <v>1675</v>
      </c>
      <c r="E650" s="50">
        <v>1619</v>
      </c>
      <c r="F650" s="50">
        <v>1607</v>
      </c>
      <c r="G650" s="50">
        <v>1635</v>
      </c>
      <c r="H650" s="50">
        <v>1759</v>
      </c>
      <c r="I650" s="50">
        <v>1837</v>
      </c>
      <c r="J650" s="50">
        <v>1813</v>
      </c>
      <c r="K650" s="50">
        <v>1857</v>
      </c>
      <c r="L650" s="50">
        <v>1910</v>
      </c>
      <c r="M650" s="50">
        <v>1865</v>
      </c>
      <c r="N650" s="50">
        <v>1854.2128191140141</v>
      </c>
      <c r="O650" s="284">
        <v>1851.3378036628437</v>
      </c>
      <c r="P650" s="50">
        <v>1831.0900402917791</v>
      </c>
      <c r="Q650" s="50">
        <v>1825.8962836477235</v>
      </c>
      <c r="R650" s="50">
        <v>1814.4208272036044</v>
      </c>
      <c r="S650" s="50">
        <v>1821.3687430190801</v>
      </c>
      <c r="T650" s="50">
        <v>1788.9994457014609</v>
      </c>
    </row>
    <row r="651" spans="1:20" x14ac:dyDescent="0.25">
      <c r="A651" t="str">
        <f t="shared" si="17"/>
        <v>149.04 metaalhandel</v>
      </c>
      <c r="B651" s="10" t="s">
        <v>132</v>
      </c>
      <c r="C651" s="3" t="s">
        <v>13</v>
      </c>
      <c r="D651" s="50">
        <v>1783</v>
      </c>
      <c r="E651" s="50">
        <v>1679</v>
      </c>
      <c r="F651" s="50">
        <v>1668</v>
      </c>
      <c r="G651" s="50">
        <v>1625</v>
      </c>
      <c r="H651" s="50">
        <v>1642</v>
      </c>
      <c r="I651" s="50">
        <v>1679</v>
      </c>
      <c r="J651" s="50">
        <v>1746</v>
      </c>
      <c r="K651" s="50">
        <v>1731</v>
      </c>
      <c r="L651" s="50">
        <v>1800</v>
      </c>
      <c r="M651" s="50">
        <v>1839</v>
      </c>
      <c r="N651" s="50">
        <v>1896.4454321307105</v>
      </c>
      <c r="O651" s="284">
        <v>1874.5932758006074</v>
      </c>
      <c r="P651" s="50">
        <v>1930.7273661932754</v>
      </c>
      <c r="Q651" s="50">
        <v>1919.9514113608202</v>
      </c>
      <c r="R651" s="50">
        <v>1917.2208740706642</v>
      </c>
      <c r="S651" s="50">
        <v>1906.1316470642359</v>
      </c>
      <c r="T651" s="50">
        <v>1903.1761298329975</v>
      </c>
    </row>
    <row r="652" spans="1:20" x14ac:dyDescent="0.25">
      <c r="A652" t="str">
        <f t="shared" si="17"/>
        <v>149.04 metaalhandel</v>
      </c>
      <c r="B652" s="10" t="s">
        <v>132</v>
      </c>
      <c r="C652" s="3" t="s">
        <v>14</v>
      </c>
      <c r="D652" s="50">
        <v>1862</v>
      </c>
      <c r="E652" s="50">
        <v>1799</v>
      </c>
      <c r="F652" s="50">
        <v>1764</v>
      </c>
      <c r="G652" s="50">
        <v>1792</v>
      </c>
      <c r="H652" s="50">
        <v>1857</v>
      </c>
      <c r="I652" s="50">
        <v>1804</v>
      </c>
      <c r="J652" s="50">
        <v>1739</v>
      </c>
      <c r="K652" s="50">
        <v>1720</v>
      </c>
      <c r="L652" s="50">
        <v>1747</v>
      </c>
      <c r="M652" s="50">
        <v>1693</v>
      </c>
      <c r="N652" s="50">
        <v>1709.4152887710541</v>
      </c>
      <c r="O652" s="284">
        <v>1783.5936022180535</v>
      </c>
      <c r="P652" s="50">
        <v>1791.4384514126127</v>
      </c>
      <c r="Q652" s="50">
        <v>1857.5887723336582</v>
      </c>
      <c r="R652" s="50">
        <v>1890.4928618852286</v>
      </c>
      <c r="S652" s="50">
        <v>1949.5467930385839</v>
      </c>
      <c r="T652" s="50">
        <v>1927.0827660897749</v>
      </c>
    </row>
    <row r="653" spans="1:20" x14ac:dyDescent="0.25">
      <c r="A653" t="str">
        <f t="shared" si="17"/>
        <v>149.04 metaalhandel</v>
      </c>
      <c r="B653" s="10" t="s">
        <v>132</v>
      </c>
      <c r="C653" s="3" t="s">
        <v>15</v>
      </c>
      <c r="D653" s="50">
        <v>1604</v>
      </c>
      <c r="E653" s="50">
        <v>1618</v>
      </c>
      <c r="F653" s="50">
        <v>1693</v>
      </c>
      <c r="G653" s="50">
        <v>1745</v>
      </c>
      <c r="H653" s="50">
        <v>1862</v>
      </c>
      <c r="I653" s="50">
        <v>1870</v>
      </c>
      <c r="J653" s="50">
        <v>1879</v>
      </c>
      <c r="K653" s="50">
        <v>1841</v>
      </c>
      <c r="L653" s="50">
        <v>1846</v>
      </c>
      <c r="M653" s="50">
        <v>1830</v>
      </c>
      <c r="N653" s="50">
        <v>1798.9735242152142</v>
      </c>
      <c r="O653" s="284">
        <v>1777.0496216877964</v>
      </c>
      <c r="P653" s="50">
        <v>1751.1497318829533</v>
      </c>
      <c r="Q653" s="50">
        <v>1746.174496112726</v>
      </c>
      <c r="R653" s="50">
        <v>1709.0410899540061</v>
      </c>
      <c r="S653" s="50">
        <v>1725.7409068738334</v>
      </c>
      <c r="T653" s="50">
        <v>1801.4160435545336</v>
      </c>
    </row>
    <row r="654" spans="1:20" x14ac:dyDescent="0.25">
      <c r="A654" t="str">
        <f t="shared" si="17"/>
        <v>149.04 metaalhandel</v>
      </c>
      <c r="B654" s="10" t="s">
        <v>132</v>
      </c>
      <c r="C654" s="3" t="s">
        <v>16</v>
      </c>
      <c r="D654" s="50">
        <v>1082</v>
      </c>
      <c r="E654" s="50">
        <v>1099</v>
      </c>
      <c r="F654" s="50">
        <v>1206</v>
      </c>
      <c r="G654" s="50">
        <v>1295</v>
      </c>
      <c r="H654" s="50">
        <v>1435</v>
      </c>
      <c r="I654" s="50">
        <v>1541</v>
      </c>
      <c r="J654" s="50">
        <v>1661</v>
      </c>
      <c r="K654" s="50">
        <v>1721</v>
      </c>
      <c r="L654" s="50">
        <v>1833</v>
      </c>
      <c r="M654" s="50">
        <v>1808</v>
      </c>
      <c r="N654" s="50">
        <v>1773.8643987541041</v>
      </c>
      <c r="O654" s="284">
        <v>1758.8626130536068</v>
      </c>
      <c r="P654" s="50">
        <v>1750.1942899832061</v>
      </c>
      <c r="Q654" s="50">
        <v>1722.4762883055287</v>
      </c>
      <c r="R654" s="50">
        <v>1736.7008585825863</v>
      </c>
      <c r="S654" s="50">
        <v>1706.7828773300189</v>
      </c>
      <c r="T654" s="50">
        <v>1684.7830371595712</v>
      </c>
    </row>
    <row r="655" spans="1:20" x14ac:dyDescent="0.25">
      <c r="A655" t="str">
        <f t="shared" si="17"/>
        <v>149.04 metaalhandel</v>
      </c>
      <c r="B655" s="10" t="s">
        <v>132</v>
      </c>
      <c r="C655" s="3" t="s">
        <v>17</v>
      </c>
      <c r="D655" s="50">
        <v>310</v>
      </c>
      <c r="E655" s="50">
        <v>332</v>
      </c>
      <c r="F655" s="50">
        <v>347</v>
      </c>
      <c r="G655" s="50">
        <v>397</v>
      </c>
      <c r="H655" s="50">
        <v>440</v>
      </c>
      <c r="I655" s="50">
        <v>506</v>
      </c>
      <c r="J655" s="50">
        <v>553</v>
      </c>
      <c r="K655" s="50">
        <v>593</v>
      </c>
      <c r="L655" s="50">
        <v>653</v>
      </c>
      <c r="M655" s="50">
        <v>708</v>
      </c>
      <c r="N655" s="50">
        <v>781.2732728835789</v>
      </c>
      <c r="O655" s="284">
        <v>823.68038240289081</v>
      </c>
      <c r="P655" s="50">
        <v>843.28074509837018</v>
      </c>
      <c r="Q655" s="50">
        <v>861.54344140153967</v>
      </c>
      <c r="R655" s="50">
        <v>856.17135394472416</v>
      </c>
      <c r="S655" s="50">
        <v>842.15062742609882</v>
      </c>
      <c r="T655" s="50">
        <v>833.67846985076585</v>
      </c>
    </row>
    <row r="656" spans="1:20" x14ac:dyDescent="0.25">
      <c r="A656" t="str">
        <f t="shared" si="17"/>
        <v>149.04 metaalhandel</v>
      </c>
      <c r="B656" s="10" t="s">
        <v>132</v>
      </c>
      <c r="C656" s="3" t="s">
        <v>85</v>
      </c>
      <c r="D656" s="50">
        <v>100</v>
      </c>
      <c r="E656" s="50">
        <v>85</v>
      </c>
      <c r="F656" s="50">
        <v>88</v>
      </c>
      <c r="G656" s="50">
        <v>88</v>
      </c>
      <c r="H656" s="50">
        <v>107</v>
      </c>
      <c r="I656" s="50">
        <v>106</v>
      </c>
      <c r="J656" s="50">
        <v>117</v>
      </c>
      <c r="K656" s="50">
        <v>116</v>
      </c>
      <c r="L656" s="50">
        <v>141</v>
      </c>
      <c r="M656" s="50">
        <v>152</v>
      </c>
      <c r="N656" s="50">
        <v>165.51461992133264</v>
      </c>
      <c r="O656" s="284">
        <v>215.61148026183645</v>
      </c>
      <c r="P656" s="50">
        <v>242.95264197745902</v>
      </c>
      <c r="Q656" s="50">
        <v>260.0941554159067</v>
      </c>
      <c r="R656" s="50">
        <v>316.81060394895064</v>
      </c>
      <c r="S656" s="50">
        <v>347.0014938261632</v>
      </c>
      <c r="T656" s="50">
        <v>413.28555012678464</v>
      </c>
    </row>
    <row r="657" spans="1:20" x14ac:dyDescent="0.25">
      <c r="A657" t="str">
        <f t="shared" si="17"/>
        <v>149.04 metaalhandel</v>
      </c>
      <c r="B657" s="10" t="s">
        <v>132</v>
      </c>
      <c r="C657" s="3" t="s">
        <v>6</v>
      </c>
      <c r="D657" s="50">
        <v>1492</v>
      </c>
      <c r="E657" s="50">
        <v>1516</v>
      </c>
      <c r="F657" s="50">
        <v>1641</v>
      </c>
      <c r="G657" s="50">
        <v>1780</v>
      </c>
      <c r="H657" s="50">
        <v>1982</v>
      </c>
      <c r="I657" s="50">
        <v>2153</v>
      </c>
      <c r="J657" s="50">
        <v>2331</v>
      </c>
      <c r="K657" s="50">
        <v>2430</v>
      </c>
      <c r="L657" s="50">
        <v>2627</v>
      </c>
      <c r="M657" s="50">
        <v>2668</v>
      </c>
      <c r="N657" s="50">
        <v>2720.6522915590158</v>
      </c>
      <c r="O657" s="284">
        <v>2798.1544757183337</v>
      </c>
      <c r="P657" s="50">
        <v>2836.427677059035</v>
      </c>
      <c r="Q657" s="50">
        <v>2844.1138851229748</v>
      </c>
      <c r="R657" s="50">
        <v>2909.6828164762615</v>
      </c>
      <c r="S657" s="50">
        <v>2895.934998582281</v>
      </c>
      <c r="T657" s="50">
        <v>2931.7470571371218</v>
      </c>
    </row>
    <row r="658" spans="1:20" x14ac:dyDescent="0.25">
      <c r="A658" t="str">
        <f t="shared" si="17"/>
        <v>149.04 metaalhandel</v>
      </c>
      <c r="B658" s="10" t="s">
        <v>132</v>
      </c>
      <c r="C658" s="3" t="s">
        <v>86</v>
      </c>
      <c r="D658" s="193">
        <v>1.0183582919032255</v>
      </c>
      <c r="E658" s="192"/>
      <c r="F658" s="192"/>
      <c r="G658" s="192"/>
      <c r="H658" s="192"/>
      <c r="I658" s="192"/>
      <c r="J658" s="192"/>
      <c r="K658" s="192"/>
      <c r="L658" s="192"/>
      <c r="M658" s="192"/>
      <c r="N658" s="192"/>
      <c r="O658" s="286"/>
      <c r="P658" s="192"/>
      <c r="Q658" s="192"/>
      <c r="R658" s="192"/>
      <c r="S658" s="192"/>
      <c r="T658" s="192"/>
    </row>
    <row r="659" spans="1:20" x14ac:dyDescent="0.25">
      <c r="A659" t="str">
        <f t="shared" si="17"/>
        <v>149.04 metaalhandel</v>
      </c>
      <c r="B659" s="10" t="s">
        <v>132</v>
      </c>
      <c r="C659" s="3" t="s">
        <v>87</v>
      </c>
      <c r="D659" s="192"/>
      <c r="E659" s="193">
        <v>2.4044523274327934E-2</v>
      </c>
      <c r="F659" s="193">
        <v>3.4338164745549848E-3</v>
      </c>
      <c r="G659" s="193">
        <v>-2.0264181905820244E-3</v>
      </c>
      <c r="H659" s="193">
        <v>-1.576416470598363E-2</v>
      </c>
      <c r="I659" s="193">
        <v>6.4782845701227831E-4</v>
      </c>
      <c r="J659" s="193">
        <v>4.5072410885844683E-3</v>
      </c>
      <c r="K659" s="193">
        <v>9.7752606861663538E-3</v>
      </c>
      <c r="L659" s="193">
        <v>-7.8128495546363474E-3</v>
      </c>
      <c r="M659" s="193">
        <v>1.0673102219438346E-2</v>
      </c>
      <c r="N659" s="193">
        <v>1.528421910556399E-2</v>
      </c>
      <c r="O659" s="285">
        <v>4.3935323807718918E-3</v>
      </c>
      <c r="P659" s="193">
        <v>4.3935323807720028E-3</v>
      </c>
      <c r="Q659" s="193">
        <v>4.3935323807722249E-3</v>
      </c>
      <c r="R659" s="193">
        <v>4.3935323807721138E-3</v>
      </c>
      <c r="S659" s="193">
        <v>4.3935323807721138E-3</v>
      </c>
      <c r="T659" s="193">
        <v>4.3935323807720028E-3</v>
      </c>
    </row>
    <row r="660" spans="1:20" x14ac:dyDescent="0.25">
      <c r="A660" t="str">
        <f t="shared" si="17"/>
        <v>149.04 metaalhandel</v>
      </c>
      <c r="B660" s="10" t="s">
        <v>132</v>
      </c>
      <c r="C660" s="3" t="s">
        <v>88</v>
      </c>
      <c r="D660" s="194"/>
      <c r="E660" s="50">
        <v>56.293766109140869</v>
      </c>
      <c r="F660" s="50">
        <v>48.864184336105311</v>
      </c>
      <c r="G660" s="50">
        <v>41.569690243344056</v>
      </c>
      <c r="H660" s="50">
        <v>43.324817007969571</v>
      </c>
      <c r="I660" s="50">
        <v>38.221113875628788</v>
      </c>
      <c r="J660" s="50">
        <v>53.968829529037393</v>
      </c>
      <c r="K660" s="50">
        <v>43.584821569825344</v>
      </c>
      <c r="L660" s="50">
        <v>47.208344919721604</v>
      </c>
      <c r="M660" s="50">
        <v>55.162252440614125</v>
      </c>
      <c r="N660" s="50">
        <v>62.68003477531785</v>
      </c>
      <c r="O660" s="284">
        <v>45.581599389069233</v>
      </c>
      <c r="P660" s="50">
        <v>46.662910045326655</v>
      </c>
      <c r="Q660" s="50">
        <v>48.250739872575991</v>
      </c>
      <c r="R660" s="50">
        <v>49.76163575384308</v>
      </c>
      <c r="S660" s="50">
        <v>51.212242393074305</v>
      </c>
      <c r="T660" s="50">
        <v>52.832103813509185</v>
      </c>
    </row>
    <row r="661" spans="1:20" x14ac:dyDescent="0.25">
      <c r="A661" t="str">
        <f t="shared" si="17"/>
        <v>149.04 metaalhandel</v>
      </c>
      <c r="B661" s="10" t="s">
        <v>132</v>
      </c>
      <c r="C661" s="3" t="s">
        <v>89</v>
      </c>
      <c r="D661" s="194"/>
      <c r="E661" s="50">
        <v>324.1168495575053</v>
      </c>
      <c r="F661" s="50">
        <v>286.26572682859734</v>
      </c>
      <c r="G661" s="50">
        <v>279.42906863769338</v>
      </c>
      <c r="H661" s="50">
        <v>263.91927673445042</v>
      </c>
      <c r="I661" s="50">
        <v>291.53297362082213</v>
      </c>
      <c r="J661" s="50">
        <v>289.98525487554184</v>
      </c>
      <c r="K661" s="50">
        <v>286.07894191434303</v>
      </c>
      <c r="L661" s="50">
        <v>261.6749892106871</v>
      </c>
      <c r="M661" s="50">
        <v>297.98349196542108</v>
      </c>
      <c r="N661" s="50">
        <v>303.41077654039094</v>
      </c>
      <c r="O661" s="284">
        <v>268.22655903430962</v>
      </c>
      <c r="P661" s="50">
        <v>274.58957043501556</v>
      </c>
      <c r="Q661" s="50">
        <v>283.93321209312887</v>
      </c>
      <c r="R661" s="50">
        <v>292.82413318240862</v>
      </c>
      <c r="S661" s="50">
        <v>301.360280061156</v>
      </c>
      <c r="T661" s="50">
        <v>310.89241278004147</v>
      </c>
    </row>
    <row r="662" spans="1:20" x14ac:dyDescent="0.25">
      <c r="A662" t="str">
        <f t="shared" si="17"/>
        <v>149.04 metaalhandel</v>
      </c>
      <c r="B662" s="10" t="s">
        <v>132</v>
      </c>
      <c r="C662" s="3" t="s">
        <v>90</v>
      </c>
      <c r="D662" s="194"/>
      <c r="E662" s="50">
        <v>352.20063354830694</v>
      </c>
      <c r="F662" s="50">
        <v>302.65182306752894</v>
      </c>
      <c r="G662" s="50">
        <v>296.85460207934284</v>
      </c>
      <c r="H662" s="50">
        <v>271.7650937704305</v>
      </c>
      <c r="I662" s="50">
        <v>314.96766836543026</v>
      </c>
      <c r="J662" s="50">
        <v>325.10446117938073</v>
      </c>
      <c r="K662" s="50">
        <v>345.64193785574838</v>
      </c>
      <c r="L662" s="50">
        <v>301.55867614268413</v>
      </c>
      <c r="M662" s="50">
        <v>344.67616490946608</v>
      </c>
      <c r="N662" s="50">
        <v>343.72332440244696</v>
      </c>
      <c r="O662" s="284">
        <v>297.40600569106078</v>
      </c>
      <c r="P662" s="50">
        <v>304.46122726070627</v>
      </c>
      <c r="Q662" s="50">
        <v>314.82133162230554</v>
      </c>
      <c r="R662" s="50">
        <v>324.67946549837291</v>
      </c>
      <c r="S662" s="50">
        <v>334.14423049532354</v>
      </c>
      <c r="T662" s="50">
        <v>344.71333121319157</v>
      </c>
    </row>
    <row r="663" spans="1:20" x14ac:dyDescent="0.25">
      <c r="A663" t="str">
        <f t="shared" si="17"/>
        <v>149.04 metaalhandel</v>
      </c>
      <c r="B663" s="10" t="s">
        <v>132</v>
      </c>
      <c r="C663" s="3" t="s">
        <v>91</v>
      </c>
      <c r="D663" s="194"/>
      <c r="E663" s="50">
        <v>299.40114989262173</v>
      </c>
      <c r="F663" s="50">
        <v>253.48012392350094</v>
      </c>
      <c r="G663" s="50">
        <v>245.1194953654765</v>
      </c>
      <c r="H663" s="50">
        <v>234.11456151113569</v>
      </c>
      <c r="I663" s="50">
        <v>267.02488329666909</v>
      </c>
      <c r="J663" s="50">
        <v>269.19188457443641</v>
      </c>
      <c r="K663" s="50">
        <v>274.20226436717854</v>
      </c>
      <c r="L663" s="50">
        <v>242.24278642098022</v>
      </c>
      <c r="M663" s="50">
        <v>274.20480316900893</v>
      </c>
      <c r="N663" s="50">
        <v>285.645202492831</v>
      </c>
      <c r="O663" s="284">
        <v>267.44334782155045</v>
      </c>
      <c r="P663" s="50">
        <v>262.69035462649578</v>
      </c>
      <c r="Q663" s="50">
        <v>260.90807362563595</v>
      </c>
      <c r="R663" s="50">
        <v>260.51419253195945</v>
      </c>
      <c r="S663" s="50">
        <v>261.74316825347165</v>
      </c>
      <c r="T663" s="50">
        <v>260.0165816956137</v>
      </c>
    </row>
    <row r="664" spans="1:20" x14ac:dyDescent="0.25">
      <c r="A664" t="str">
        <f t="shared" si="17"/>
        <v>149.04 metaalhandel</v>
      </c>
      <c r="B664" s="10" t="s">
        <v>132</v>
      </c>
      <c r="C664" s="3" t="s">
        <v>92</v>
      </c>
      <c r="D664" s="194"/>
      <c r="E664" s="50">
        <v>245.04654299507575</v>
      </c>
      <c r="F664" s="50">
        <v>203.48520784581095</v>
      </c>
      <c r="G664" s="50">
        <v>193.20238189758325</v>
      </c>
      <c r="H664" s="50">
        <v>174.10748040410036</v>
      </c>
      <c r="I664" s="50">
        <v>216.18065807206608</v>
      </c>
      <c r="J664" s="50">
        <v>232.85657947968724</v>
      </c>
      <c r="K664" s="50">
        <v>239.36527913666146</v>
      </c>
      <c r="L664" s="50">
        <v>212.51335438309431</v>
      </c>
      <c r="M664" s="50">
        <v>253.88679302133681</v>
      </c>
      <c r="N664" s="50">
        <v>256.50490000036945</v>
      </c>
      <c r="O664" s="284">
        <v>234.82762185212511</v>
      </c>
      <c r="P664" s="50">
        <v>234.46351421883375</v>
      </c>
      <c r="Q664" s="50">
        <v>231.8992270608349</v>
      </c>
      <c r="R664" s="50">
        <v>231.24146139950946</v>
      </c>
      <c r="S664" s="50">
        <v>229.78814702337019</v>
      </c>
      <c r="T664" s="50">
        <v>230.6680689670423</v>
      </c>
    </row>
    <row r="665" spans="1:20" x14ac:dyDescent="0.25">
      <c r="A665" t="str">
        <f t="shared" si="17"/>
        <v>149.04 metaalhandel</v>
      </c>
      <c r="B665" s="10" t="s">
        <v>132</v>
      </c>
      <c r="C665" s="3" t="s">
        <v>93</v>
      </c>
      <c r="D665" s="194"/>
      <c r="E665" s="50">
        <v>224.50282579805034</v>
      </c>
      <c r="F665" s="50">
        <v>176.80250018442999</v>
      </c>
      <c r="G665" s="50">
        <v>166.53650386600185</v>
      </c>
      <c r="H665" s="50">
        <v>139.91945854451856</v>
      </c>
      <c r="I665" s="50">
        <v>168.33172411523896</v>
      </c>
      <c r="J665" s="50">
        <v>178.60478011138548</v>
      </c>
      <c r="K665" s="50">
        <v>194.92991342314275</v>
      </c>
      <c r="L665" s="50">
        <v>162.81023898271238</v>
      </c>
      <c r="M665" s="50">
        <v>202.5747883919955</v>
      </c>
      <c r="N665" s="50">
        <v>215.44375276074047</v>
      </c>
      <c r="O665" s="284">
        <v>201.52004519196254</v>
      </c>
      <c r="P665" s="50">
        <v>199.19799180905227</v>
      </c>
      <c r="Q665" s="50">
        <v>205.16291135858631</v>
      </c>
      <c r="R665" s="50">
        <v>204.01783706958685</v>
      </c>
      <c r="S665" s="50">
        <v>203.72768477266979</v>
      </c>
      <c r="T665" s="50">
        <v>202.54932156241438</v>
      </c>
    </row>
    <row r="666" spans="1:20" x14ac:dyDescent="0.25">
      <c r="A666" t="str">
        <f t="shared" si="17"/>
        <v>149.04 metaalhandel</v>
      </c>
      <c r="B666" s="10" t="s">
        <v>132</v>
      </c>
      <c r="C666" s="3" t="s">
        <v>94</v>
      </c>
      <c r="D666" s="194"/>
      <c r="E666" s="50">
        <v>214.22347251294295</v>
      </c>
      <c r="F666" s="50">
        <v>169.89664837633003</v>
      </c>
      <c r="G666" s="50">
        <v>156.95941216289742</v>
      </c>
      <c r="H666" s="50">
        <v>134.83278964797864</v>
      </c>
      <c r="I666" s="50">
        <v>170.20055923688449</v>
      </c>
      <c r="J666" s="50">
        <v>172.30530384634363</v>
      </c>
      <c r="K666" s="50">
        <v>175.25805026466918</v>
      </c>
      <c r="L666" s="50">
        <v>143.09166283851113</v>
      </c>
      <c r="M666" s="50">
        <v>177.6328269230753</v>
      </c>
      <c r="N666" s="50">
        <v>179.94879374497458</v>
      </c>
      <c r="O666" s="284">
        <v>163.07686668690971</v>
      </c>
      <c r="P666" s="50">
        <v>170.15341912710298</v>
      </c>
      <c r="Q666" s="50">
        <v>170.90181153629948</v>
      </c>
      <c r="R666" s="50">
        <v>177.21249983831697</v>
      </c>
      <c r="S666" s="50">
        <v>180.35152395990025</v>
      </c>
      <c r="T666" s="50">
        <v>185.98522229013855</v>
      </c>
    </row>
    <row r="667" spans="1:20" x14ac:dyDescent="0.25">
      <c r="A667" t="str">
        <f t="shared" si="17"/>
        <v>149.04 metaalhandel</v>
      </c>
      <c r="B667" s="10" t="s">
        <v>132</v>
      </c>
      <c r="C667" s="3" t="s">
        <v>95</v>
      </c>
      <c r="D667" s="192"/>
      <c r="E667" s="50">
        <v>157.93977092418601</v>
      </c>
      <c r="F667" s="50">
        <v>125.97017400104278</v>
      </c>
      <c r="G667" s="50">
        <v>122.56515805417608</v>
      </c>
      <c r="H667" s="50">
        <v>102.3573433787856</v>
      </c>
      <c r="I667" s="50">
        <v>139.77940254244899</v>
      </c>
      <c r="J667" s="50">
        <v>147.59706013574439</v>
      </c>
      <c r="K667" s="50">
        <v>158.20602914207225</v>
      </c>
      <c r="L667" s="50">
        <v>122.62683489583338</v>
      </c>
      <c r="M667" s="50">
        <v>157.08494596337667</v>
      </c>
      <c r="N667" s="50">
        <v>164.16177354027693</v>
      </c>
      <c r="O667" s="284">
        <v>141.78645892549599</v>
      </c>
      <c r="P667" s="50">
        <v>140.05852215302679</v>
      </c>
      <c r="Q667" s="50">
        <v>138.01721714627828</v>
      </c>
      <c r="R667" s="50">
        <v>137.6250929417333</v>
      </c>
      <c r="S667" s="50">
        <v>134.69841609173133</v>
      </c>
      <c r="T667" s="50">
        <v>136.01461550984061</v>
      </c>
    </row>
    <row r="668" spans="1:20" x14ac:dyDescent="0.25">
      <c r="A668" t="str">
        <f t="shared" si="17"/>
        <v>149.04 metaalhandel</v>
      </c>
      <c r="B668" s="10" t="s">
        <v>132</v>
      </c>
      <c r="C668" s="3" t="s">
        <v>96</v>
      </c>
      <c r="D668" s="192"/>
      <c r="E668" s="50">
        <v>129.69354265780404</v>
      </c>
      <c r="F668" s="50">
        <v>109.08007479907045</v>
      </c>
      <c r="G668" s="50">
        <v>113.1152028607046</v>
      </c>
      <c r="H668" s="50">
        <v>103.67246047201799</v>
      </c>
      <c r="I668" s="50">
        <v>138.43150422545961</v>
      </c>
      <c r="J668" s="50">
        <v>154.60446149342923</v>
      </c>
      <c r="K668" s="50">
        <v>175.39392522425447</v>
      </c>
      <c r="L668" s="50">
        <v>151.46051026530878</v>
      </c>
      <c r="M668" s="50">
        <v>195.20207401577258</v>
      </c>
      <c r="N668" s="50">
        <v>200.87664282194103</v>
      </c>
      <c r="O668" s="284">
        <v>177.76542798951652</v>
      </c>
      <c r="P668" s="50">
        <v>176.26204427116207</v>
      </c>
      <c r="Q668" s="50">
        <v>175.39335996719677</v>
      </c>
      <c r="R668" s="50">
        <v>172.61563781734836</v>
      </c>
      <c r="S668" s="50">
        <v>174.041133940414</v>
      </c>
      <c r="T668" s="50">
        <v>171.04294380497819</v>
      </c>
    </row>
    <row r="669" spans="1:20" x14ac:dyDescent="0.25">
      <c r="A669" t="str">
        <f t="shared" si="17"/>
        <v>149.04 metaalhandel</v>
      </c>
      <c r="B669" s="10" t="s">
        <v>132</v>
      </c>
      <c r="C669" s="3" t="s">
        <v>97</v>
      </c>
      <c r="D669" s="192"/>
      <c r="E669" s="50">
        <v>85.019385325634232</v>
      </c>
      <c r="F669" s="50">
        <v>84.210264465412692</v>
      </c>
      <c r="G669" s="50">
        <v>86.120243660047464</v>
      </c>
      <c r="H669" s="50">
        <v>93.075615304967243</v>
      </c>
      <c r="I669" s="50">
        <v>110.37813022644259</v>
      </c>
      <c r="J669" s="50">
        <v>128.88771255198452</v>
      </c>
      <c r="K669" s="50">
        <v>143.7727109664103</v>
      </c>
      <c r="L669" s="50">
        <v>143.74243435791161</v>
      </c>
      <c r="M669" s="50">
        <v>170.35768339838017</v>
      </c>
      <c r="N669" s="50">
        <v>187.97101048899589</v>
      </c>
      <c r="O669" s="284">
        <v>198.9161525837292</v>
      </c>
      <c r="P669" s="50">
        <v>209.71321855354569</v>
      </c>
      <c r="Q669" s="50">
        <v>214.70357067738129</v>
      </c>
      <c r="R669" s="50">
        <v>219.35334612793972</v>
      </c>
      <c r="S669" s="50">
        <v>217.98558531320072</v>
      </c>
      <c r="T669" s="50">
        <v>214.41583696481547</v>
      </c>
    </row>
    <row r="670" spans="1:20" x14ac:dyDescent="0.25">
      <c r="A670" t="str">
        <f t="shared" si="17"/>
        <v>149.04 metaalhandel</v>
      </c>
      <c r="B670" s="10" t="s">
        <v>132</v>
      </c>
      <c r="C670" s="3" t="s">
        <v>98</v>
      </c>
      <c r="D670" s="192"/>
      <c r="E670" s="50">
        <v>25.504820396063486</v>
      </c>
      <c r="F670" s="50">
        <v>19.927187258673264</v>
      </c>
      <c r="G670" s="50">
        <v>20.149999099623791</v>
      </c>
      <c r="H670" s="50">
        <v>18.941077406268452</v>
      </c>
      <c r="I670" s="50">
        <v>24.786711478335157</v>
      </c>
      <c r="J670" s="50">
        <v>24.96415770813849</v>
      </c>
      <c r="K670" s="50">
        <v>28.171136140579375</v>
      </c>
      <c r="L670" s="50">
        <v>25.89013641127379</v>
      </c>
      <c r="M670" s="50">
        <v>34.076426389710086</v>
      </c>
      <c r="N670" s="50">
        <v>37.435760768364382</v>
      </c>
      <c r="O670" s="284">
        <v>38.961680251338514</v>
      </c>
      <c r="P670" s="50">
        <v>50.754341558903803</v>
      </c>
      <c r="Q670" s="50">
        <v>57.190374828777728</v>
      </c>
      <c r="R670" s="50">
        <v>61.225439319940165</v>
      </c>
      <c r="S670" s="50">
        <v>74.576333239681134</v>
      </c>
      <c r="T670" s="50">
        <v>81.683184576792016</v>
      </c>
    </row>
    <row r="671" spans="1:20" x14ac:dyDescent="0.25">
      <c r="A671" t="str">
        <f t="shared" si="17"/>
        <v>149.04 metaalhandel</v>
      </c>
      <c r="B671" s="10" t="s">
        <v>132</v>
      </c>
      <c r="C671" s="3" t="s">
        <v>26</v>
      </c>
      <c r="D671" s="194"/>
      <c r="E671" s="50">
        <v>240.21774837950176</v>
      </c>
      <c r="F671" s="50">
        <v>213.21752652315638</v>
      </c>
      <c r="G671" s="50">
        <v>219.38544562037586</v>
      </c>
      <c r="H671" s="50">
        <v>215.68915318325367</v>
      </c>
      <c r="I671" s="50">
        <v>273.59634593023736</v>
      </c>
      <c r="J671" s="50">
        <v>308.45633175355226</v>
      </c>
      <c r="K671" s="50">
        <v>347.3377723312442</v>
      </c>
      <c r="L671" s="50">
        <v>321.09308103449416</v>
      </c>
      <c r="M671" s="50">
        <v>399.63618380386282</v>
      </c>
      <c r="N671" s="50">
        <v>426.28341407930134</v>
      </c>
      <c r="O671" s="284">
        <v>415.64326082458422</v>
      </c>
      <c r="P671" s="50">
        <v>436.72960438361156</v>
      </c>
      <c r="Q671" s="50">
        <v>447.28730547335579</v>
      </c>
      <c r="R671" s="50">
        <v>453.19442326522824</v>
      </c>
      <c r="S671" s="50">
        <v>466.60305249329588</v>
      </c>
      <c r="T671" s="50">
        <v>467.14196534658566</v>
      </c>
    </row>
    <row r="672" spans="1:20" x14ac:dyDescent="0.25">
      <c r="A672" t="str">
        <f t="shared" si="17"/>
        <v>149.04 metaalhandel</v>
      </c>
      <c r="B672" s="10" t="s">
        <v>132</v>
      </c>
      <c r="C672" s="3" t="s">
        <v>19</v>
      </c>
      <c r="D672" s="194"/>
      <c r="E672" s="50">
        <v>2113.9427597173317</v>
      </c>
      <c r="F672" s="50">
        <v>1780.6339150865026</v>
      </c>
      <c r="G672" s="50">
        <v>1721.6217579268912</v>
      </c>
      <c r="H672" s="50">
        <v>1580.0299741826229</v>
      </c>
      <c r="I672" s="50">
        <v>1879.835329055426</v>
      </c>
      <c r="J672" s="50">
        <v>1978.0704854851097</v>
      </c>
      <c r="K672" s="50">
        <v>2064.6050100048851</v>
      </c>
      <c r="L672" s="50">
        <v>1814.8199688287184</v>
      </c>
      <c r="M672" s="50">
        <v>2162.8422505881572</v>
      </c>
      <c r="N672" s="50">
        <v>2237.8019723366492</v>
      </c>
      <c r="O672" s="284">
        <v>2035.5117654170676</v>
      </c>
      <c r="P672" s="50">
        <v>2069.0071140591713</v>
      </c>
      <c r="Q672" s="50">
        <v>2101.1818297890009</v>
      </c>
      <c r="R672" s="50">
        <v>2131.070741480959</v>
      </c>
      <c r="S672" s="50">
        <v>2163.6287455439929</v>
      </c>
      <c r="T672" s="50">
        <v>2190.8136231783774</v>
      </c>
    </row>
    <row r="673" spans="1:21" x14ac:dyDescent="0.25">
      <c r="A673" t="str">
        <f t="shared" si="17"/>
        <v>149.04 metaalhandel</v>
      </c>
      <c r="B673" s="10" t="s">
        <v>132</v>
      </c>
      <c r="C673" s="3" t="s">
        <v>20</v>
      </c>
      <c r="D673" s="194"/>
      <c r="E673" s="193">
        <v>0.1136349351349621</v>
      </c>
      <c r="F673" s="193">
        <v>0.11974248312169115</v>
      </c>
      <c r="G673" s="193">
        <v>0.12742952661364546</v>
      </c>
      <c r="H673" s="193">
        <v>0.13650953254531353</v>
      </c>
      <c r="I673" s="193">
        <v>0.14554271946134412</v>
      </c>
      <c r="J673" s="193">
        <v>0.15593798806310244</v>
      </c>
      <c r="K673" s="193">
        <v>0.16823449068857116</v>
      </c>
      <c r="L673" s="193">
        <v>0.17692833809941327</v>
      </c>
      <c r="M673" s="193">
        <v>0.18477361615031651</v>
      </c>
      <c r="N673" s="193">
        <v>0.19049201821651285</v>
      </c>
      <c r="O673" s="285">
        <v>0.20419595105578803</v>
      </c>
      <c r="P673" s="193">
        <v>0.21108173162671956</v>
      </c>
      <c r="Q673" s="193">
        <v>0.21287415450297895</v>
      </c>
      <c r="R673" s="193">
        <v>0.21266043141781715</v>
      </c>
      <c r="S673" s="193">
        <v>0.21565763232452326</v>
      </c>
      <c r="T673" s="193">
        <v>0.21322761571514598</v>
      </c>
    </row>
    <row r="674" spans="1:21" x14ac:dyDescent="0.25">
      <c r="A674" t="str">
        <f t="shared" si="17"/>
        <v>149.04 metaalhandel</v>
      </c>
      <c r="B674" s="10" t="s">
        <v>132</v>
      </c>
      <c r="C674" s="3" t="s">
        <v>29</v>
      </c>
      <c r="D674" s="194"/>
      <c r="E674" s="50">
        <v>1721.9427597173317</v>
      </c>
      <c r="F674" s="50">
        <v>1780.6339150865026</v>
      </c>
      <c r="G674" s="50">
        <v>1721.6217579268912</v>
      </c>
      <c r="H674" s="50">
        <v>1580.0299741826229</v>
      </c>
      <c r="I674" s="50">
        <v>1879.835329055426</v>
      </c>
      <c r="J674" s="50">
        <v>1978.0704854851097</v>
      </c>
      <c r="K674" s="50">
        <v>2047.6050100048851</v>
      </c>
      <c r="L674" s="50">
        <v>1814.8199688287184</v>
      </c>
      <c r="M674" s="50">
        <v>2118.8422505881572</v>
      </c>
      <c r="N674" s="50">
        <v>2058.5326042440252</v>
      </c>
      <c r="O674" s="284">
        <v>2035.5117654170676</v>
      </c>
      <c r="P674" s="50">
        <v>2069.0071140591713</v>
      </c>
      <c r="Q674" s="50">
        <v>2101.1818297890009</v>
      </c>
      <c r="R674" s="50">
        <v>2131.070741480959</v>
      </c>
      <c r="S674" s="50">
        <v>2163.6287455439929</v>
      </c>
      <c r="T674" s="50">
        <v>2190.8136231783774</v>
      </c>
    </row>
    <row r="675" spans="1:21" x14ac:dyDescent="0.25">
      <c r="A675" t="str">
        <f t="shared" si="17"/>
        <v>152 gesubsidieerde inrichtingen van het vrij onderwijs</v>
      </c>
      <c r="B675" s="10">
        <v>152</v>
      </c>
      <c r="C675" s="3" t="s">
        <v>25</v>
      </c>
      <c r="D675" s="50">
        <v>7251</v>
      </c>
      <c r="E675" s="50">
        <v>7636</v>
      </c>
      <c r="F675" s="50">
        <v>7652</v>
      </c>
      <c r="G675" s="50">
        <v>7900</v>
      </c>
      <c r="H675" s="50">
        <v>7585</v>
      </c>
      <c r="I675" s="50">
        <v>7365</v>
      </c>
      <c r="J675" s="50">
        <v>7834</v>
      </c>
      <c r="K675" s="50">
        <v>7910</v>
      </c>
      <c r="L675" s="50">
        <v>7911</v>
      </c>
      <c r="M675" s="50">
        <v>7973</v>
      </c>
      <c r="N675" s="50">
        <v>7853.2350325751477</v>
      </c>
      <c r="O675" s="284">
        <v>7916.0344444047469</v>
      </c>
      <c r="P675" s="50">
        <v>7979.33603987074</v>
      </c>
      <c r="Q675" s="50">
        <v>8043.1438347496742</v>
      </c>
      <c r="R675" s="50">
        <v>8107.461876930759</v>
      </c>
      <c r="S675" s="50">
        <v>8172.2942466726827</v>
      </c>
      <c r="T675" s="50">
        <v>8237.6450568624477</v>
      </c>
    </row>
    <row r="676" spans="1:21" x14ac:dyDescent="0.25">
      <c r="A676" t="str">
        <f t="shared" si="17"/>
        <v>152 gesubsidieerde inrichtingen van het vrij onderwijs</v>
      </c>
      <c r="B676" s="10">
        <v>152</v>
      </c>
      <c r="C676" s="3" t="s">
        <v>83</v>
      </c>
      <c r="D676" s="192"/>
      <c r="E676" s="50">
        <v>385</v>
      </c>
      <c r="F676" s="50">
        <v>16</v>
      </c>
      <c r="G676" s="50">
        <v>248</v>
      </c>
      <c r="H676" s="50">
        <v>-315</v>
      </c>
      <c r="I676" s="50">
        <v>-220</v>
      </c>
      <c r="J676" s="50">
        <v>469</v>
      </c>
      <c r="K676" s="50">
        <v>76</v>
      </c>
      <c r="L676" s="50">
        <v>1</v>
      </c>
      <c r="M676" s="50">
        <v>62</v>
      </c>
      <c r="N676" s="50">
        <v>-119.76496742485233</v>
      </c>
      <c r="O676" s="284">
        <v>62.799411829599194</v>
      </c>
      <c r="P676" s="50">
        <v>63.301595465993159</v>
      </c>
      <c r="Q676" s="50">
        <v>63.807794878934146</v>
      </c>
      <c r="R676" s="50">
        <v>64.31804218108482</v>
      </c>
      <c r="S676" s="50">
        <v>64.832369741923685</v>
      </c>
      <c r="T676" s="50">
        <v>65.35081018976507</v>
      </c>
    </row>
    <row r="677" spans="1:21" x14ac:dyDescent="0.25">
      <c r="A677" t="str">
        <f t="shared" si="17"/>
        <v>152 gesubsidieerde inrichtingen van het vrij onderwijs</v>
      </c>
      <c r="B677" s="10">
        <v>152</v>
      </c>
      <c r="C677" s="3" t="s">
        <v>84</v>
      </c>
      <c r="D677" s="192"/>
      <c r="E677" s="193">
        <v>1.0530961246724591</v>
      </c>
      <c r="F677" s="193">
        <v>1.002095337873232</v>
      </c>
      <c r="G677" s="193">
        <v>1.0324098274960793</v>
      </c>
      <c r="H677" s="193">
        <v>0.96012658227848102</v>
      </c>
      <c r="I677" s="193">
        <v>0.97099538562953203</v>
      </c>
      <c r="J677" s="193">
        <v>1.0636795655125595</v>
      </c>
      <c r="K677" s="193">
        <v>1.0097013020168497</v>
      </c>
      <c r="L677" s="193">
        <v>1.0001264222503161</v>
      </c>
      <c r="M677" s="193">
        <v>1.0078371887245607</v>
      </c>
      <c r="N677" s="193">
        <v>0.98497868212406214</v>
      </c>
      <c r="O677" s="285">
        <v>1.0079966296143064</v>
      </c>
      <c r="P677" s="193">
        <v>1.0079966296143059</v>
      </c>
      <c r="Q677" s="193">
        <v>1.0079966296143066</v>
      </c>
      <c r="R677" s="193">
        <v>1.0079966296143064</v>
      </c>
      <c r="S677" s="193">
        <v>1.0079966296143064</v>
      </c>
      <c r="T677" s="193">
        <v>1.0079966296143059</v>
      </c>
    </row>
    <row r="678" spans="1:21" x14ac:dyDescent="0.25">
      <c r="A678" t="str">
        <f t="shared" si="17"/>
        <v>152 gesubsidieerde inrichtingen van het vrij onderwijs</v>
      </c>
      <c r="B678" s="10">
        <v>152</v>
      </c>
      <c r="C678" s="3" t="s">
        <v>8</v>
      </c>
      <c r="D678" s="50">
        <v>16</v>
      </c>
      <c r="E678" s="50">
        <v>7</v>
      </c>
      <c r="F678" s="50">
        <v>5</v>
      </c>
      <c r="G678" s="50">
        <v>14</v>
      </c>
      <c r="H678" s="50">
        <v>2</v>
      </c>
      <c r="I678" s="50">
        <v>7</v>
      </c>
      <c r="J678" s="50">
        <v>5</v>
      </c>
      <c r="K678" s="50">
        <v>10</v>
      </c>
      <c r="L678" s="50">
        <v>19</v>
      </c>
      <c r="M678" s="50">
        <v>7</v>
      </c>
      <c r="N678" s="50">
        <v>5.3517527156206226</v>
      </c>
      <c r="O678" s="284">
        <v>5.5618428999084539</v>
      </c>
      <c r="P678" s="50">
        <v>7.7157967695298888</v>
      </c>
      <c r="Q678" s="50">
        <v>9.1060099586315921</v>
      </c>
      <c r="R678" s="50">
        <v>10.395371158160389</v>
      </c>
      <c r="S678" s="50">
        <v>11.443270071580162</v>
      </c>
      <c r="T678" s="50">
        <v>9.7885108127182363</v>
      </c>
    </row>
    <row r="679" spans="1:21" x14ac:dyDescent="0.25">
      <c r="A679" t="str">
        <f t="shared" si="17"/>
        <v>152 gesubsidieerde inrichtingen van het vrij onderwijs</v>
      </c>
      <c r="B679" s="10">
        <v>152</v>
      </c>
      <c r="C679" s="3" t="s">
        <v>9</v>
      </c>
      <c r="D679" s="50">
        <v>127</v>
      </c>
      <c r="E679" s="50">
        <v>129</v>
      </c>
      <c r="F679" s="50">
        <v>148</v>
      </c>
      <c r="G679" s="50">
        <v>128</v>
      </c>
      <c r="H679" s="50">
        <v>123</v>
      </c>
      <c r="I679" s="50">
        <v>106</v>
      </c>
      <c r="J679" s="50">
        <v>100</v>
      </c>
      <c r="K679" s="50">
        <v>117</v>
      </c>
      <c r="L679" s="50">
        <v>108</v>
      </c>
      <c r="M679" s="50">
        <v>127</v>
      </c>
      <c r="N679" s="50">
        <v>70.561696130954502</v>
      </c>
      <c r="O679" s="284">
        <v>73.33168953901037</v>
      </c>
      <c r="P679" s="50">
        <v>101.73110305912778</v>
      </c>
      <c r="Q679" s="50">
        <v>120.06076173717523</v>
      </c>
      <c r="R679" s="50">
        <v>137.06070885704946</v>
      </c>
      <c r="S679" s="50">
        <v>150.87702822637758</v>
      </c>
      <c r="T679" s="50">
        <v>129.05938712855675</v>
      </c>
    </row>
    <row r="680" spans="1:21" x14ac:dyDescent="0.25">
      <c r="A680" t="str">
        <f t="shared" si="17"/>
        <v>152 gesubsidieerde inrichtingen van het vrij onderwijs</v>
      </c>
      <c r="B680" s="10">
        <v>152</v>
      </c>
      <c r="C680" s="3" t="s">
        <v>10</v>
      </c>
      <c r="D680" s="50">
        <v>241</v>
      </c>
      <c r="E680" s="50">
        <v>249</v>
      </c>
      <c r="F680" s="50">
        <v>262</v>
      </c>
      <c r="G680" s="50">
        <v>278</v>
      </c>
      <c r="H680" s="50">
        <v>271</v>
      </c>
      <c r="I680" s="50">
        <v>238</v>
      </c>
      <c r="J680" s="50">
        <v>236</v>
      </c>
      <c r="K680" s="50">
        <v>250</v>
      </c>
      <c r="L680" s="50">
        <v>225</v>
      </c>
      <c r="M680" s="50">
        <v>217</v>
      </c>
      <c r="N680" s="50">
        <v>143.50841249387037</v>
      </c>
      <c r="O680" s="284">
        <v>149.14202645732774</v>
      </c>
      <c r="P680" s="50">
        <v>206.90076772206777</v>
      </c>
      <c r="Q680" s="50">
        <v>244.17963660808846</v>
      </c>
      <c r="R680" s="50">
        <v>278.75413746936601</v>
      </c>
      <c r="S680" s="50">
        <v>306.85377463682892</v>
      </c>
      <c r="T680" s="50">
        <v>262.48104538017276</v>
      </c>
    </row>
    <row r="681" spans="1:21" x14ac:dyDescent="0.25">
      <c r="A681" t="str">
        <f t="shared" si="17"/>
        <v>152 gesubsidieerde inrichtingen van het vrij onderwijs</v>
      </c>
      <c r="B681" s="10">
        <v>152</v>
      </c>
      <c r="C681" s="3" t="s">
        <v>11</v>
      </c>
      <c r="D681" s="50">
        <v>401</v>
      </c>
      <c r="E681" s="50">
        <v>417</v>
      </c>
      <c r="F681" s="50">
        <v>410</v>
      </c>
      <c r="G681" s="50">
        <v>417</v>
      </c>
      <c r="H681" s="50">
        <v>404</v>
      </c>
      <c r="I681" s="50">
        <v>413</v>
      </c>
      <c r="J681" s="50">
        <v>468</v>
      </c>
      <c r="K681" s="50">
        <v>444</v>
      </c>
      <c r="L681" s="50">
        <v>465</v>
      </c>
      <c r="M681" s="50">
        <v>473</v>
      </c>
      <c r="N681" s="50">
        <v>427.9615214440675</v>
      </c>
      <c r="O681" s="284">
        <v>395.19759572350353</v>
      </c>
      <c r="P681" s="50">
        <v>369.14984577916846</v>
      </c>
      <c r="Q681" s="50">
        <v>326.91579444831149</v>
      </c>
      <c r="R681" s="50">
        <v>309.05822944156364</v>
      </c>
      <c r="S681" s="50">
        <v>317.30981014306718</v>
      </c>
      <c r="T681" s="50">
        <v>368.80322787775509</v>
      </c>
    </row>
    <row r="682" spans="1:21" x14ac:dyDescent="0.25">
      <c r="A682" t="str">
        <f t="shared" si="17"/>
        <v>152 gesubsidieerde inrichtingen van het vrij onderwijs</v>
      </c>
      <c r="B682" s="10">
        <v>152</v>
      </c>
      <c r="C682" s="3" t="s">
        <v>12</v>
      </c>
      <c r="D682" s="50">
        <v>562</v>
      </c>
      <c r="E682" s="50">
        <v>586</v>
      </c>
      <c r="F682" s="50">
        <v>569</v>
      </c>
      <c r="G682" s="50">
        <v>606</v>
      </c>
      <c r="H682" s="50">
        <v>618</v>
      </c>
      <c r="I682" s="50">
        <v>602</v>
      </c>
      <c r="J682" s="50">
        <v>637</v>
      </c>
      <c r="K682" s="50">
        <v>684</v>
      </c>
      <c r="L682" s="50">
        <v>683</v>
      </c>
      <c r="M682" s="50">
        <v>691</v>
      </c>
      <c r="N682" s="50">
        <v>693.81640597750345</v>
      </c>
      <c r="O682" s="284">
        <v>700.76164614600953</v>
      </c>
      <c r="P682" s="50">
        <v>675.2776760776436</v>
      </c>
      <c r="Q682" s="50">
        <v>695.67808667145903</v>
      </c>
      <c r="R682" s="50">
        <v>697.28259550709515</v>
      </c>
      <c r="S682" s="50">
        <v>630.88820391053866</v>
      </c>
      <c r="T682" s="50">
        <v>582.58859468128594</v>
      </c>
    </row>
    <row r="683" spans="1:21" x14ac:dyDescent="0.25">
      <c r="A683" t="str">
        <f t="shared" si="17"/>
        <v>152 gesubsidieerde inrichtingen van het vrij onderwijs</v>
      </c>
      <c r="B683" s="10">
        <v>152</v>
      </c>
      <c r="C683" s="41" t="s">
        <v>13</v>
      </c>
      <c r="D683" s="50">
        <v>923</v>
      </c>
      <c r="E683" s="50">
        <v>956</v>
      </c>
      <c r="F683" s="50">
        <v>919</v>
      </c>
      <c r="G683" s="50">
        <v>886</v>
      </c>
      <c r="H683" s="50">
        <v>796</v>
      </c>
      <c r="I683" s="50">
        <v>774</v>
      </c>
      <c r="J683" s="50">
        <v>834</v>
      </c>
      <c r="K683" s="50">
        <v>835</v>
      </c>
      <c r="L683" s="50">
        <v>846</v>
      </c>
      <c r="M683" s="50">
        <v>859</v>
      </c>
      <c r="N683" s="50">
        <v>938.05707225618846</v>
      </c>
      <c r="O683" s="284">
        <v>970.55487991222321</v>
      </c>
      <c r="P683" s="50">
        <v>1014.8098160120103</v>
      </c>
      <c r="Q683" s="50">
        <v>1010.7793376932375</v>
      </c>
      <c r="R683" s="50">
        <v>1018.6517410050797</v>
      </c>
      <c r="S683" s="50">
        <v>1022.8036033095095</v>
      </c>
      <c r="T683" s="50">
        <v>1033.0420707325882</v>
      </c>
      <c r="U683" s="8"/>
    </row>
    <row r="684" spans="1:21" x14ac:dyDescent="0.25">
      <c r="A684" t="str">
        <f t="shared" si="17"/>
        <v>152 gesubsidieerde inrichtingen van het vrij onderwijs</v>
      </c>
      <c r="B684" s="10">
        <v>152</v>
      </c>
      <c r="C684" s="41" t="s">
        <v>14</v>
      </c>
      <c r="D684" s="50">
        <v>1268</v>
      </c>
      <c r="E684" s="50">
        <v>1274</v>
      </c>
      <c r="F684" s="50">
        <v>1186</v>
      </c>
      <c r="G684" s="50">
        <v>1257</v>
      </c>
      <c r="H684" s="50">
        <v>1172</v>
      </c>
      <c r="I684" s="50">
        <v>1119</v>
      </c>
      <c r="J684" s="50">
        <v>1163</v>
      </c>
      <c r="K684" s="50">
        <v>1123</v>
      </c>
      <c r="L684" s="50">
        <v>1059</v>
      </c>
      <c r="M684" s="50">
        <v>1043</v>
      </c>
      <c r="N684" s="50">
        <v>1069.9038036101688</v>
      </c>
      <c r="O684" s="284">
        <v>1104.8675287568751</v>
      </c>
      <c r="P684" s="50">
        <v>1141.0299423816632</v>
      </c>
      <c r="Q684" s="50">
        <v>1231.759435812407</v>
      </c>
      <c r="R684" s="50">
        <v>1266.3123668934347</v>
      </c>
      <c r="S684" s="50">
        <v>1382.855962106938</v>
      </c>
      <c r="T684" s="50">
        <v>1430.7632679646345</v>
      </c>
    </row>
    <row r="685" spans="1:21" x14ac:dyDescent="0.25">
      <c r="A685" t="str">
        <f t="shared" si="17"/>
        <v>152 gesubsidieerde inrichtingen van het vrij onderwijs</v>
      </c>
      <c r="B685" s="10">
        <v>152</v>
      </c>
      <c r="C685" s="41" t="s">
        <v>15</v>
      </c>
      <c r="D685" s="50">
        <v>1641</v>
      </c>
      <c r="E685" s="50">
        <v>1689</v>
      </c>
      <c r="F685" s="50">
        <v>1699</v>
      </c>
      <c r="G685" s="50">
        <v>1643</v>
      </c>
      <c r="H685" s="50">
        <v>1535</v>
      </c>
      <c r="I685" s="50">
        <v>1439</v>
      </c>
      <c r="J685" s="50">
        <v>1460</v>
      </c>
      <c r="K685" s="50">
        <v>1387</v>
      </c>
      <c r="L685" s="50">
        <v>1447</v>
      </c>
      <c r="M685" s="50">
        <v>1428</v>
      </c>
      <c r="N685" s="50">
        <v>1369.6479656564666</v>
      </c>
      <c r="O685" s="284">
        <v>1343.9238028185043</v>
      </c>
      <c r="P685" s="50">
        <v>1332.5720118673548</v>
      </c>
      <c r="Q685" s="50">
        <v>1317.1018995052211</v>
      </c>
      <c r="R685" s="50">
        <v>1343.9126895351126</v>
      </c>
      <c r="S685" s="50">
        <v>1377.7116746185111</v>
      </c>
      <c r="T685" s="50">
        <v>1421.9468078109571</v>
      </c>
    </row>
    <row r="686" spans="1:21" x14ac:dyDescent="0.25">
      <c r="A686" t="str">
        <f t="shared" si="17"/>
        <v>152 gesubsidieerde inrichtingen van het vrij onderwijs</v>
      </c>
      <c r="B686" s="10">
        <v>152</v>
      </c>
      <c r="C686" s="41" t="s">
        <v>16</v>
      </c>
      <c r="D686" s="50">
        <v>1381</v>
      </c>
      <c r="E686" s="50">
        <v>1551</v>
      </c>
      <c r="F686" s="50">
        <v>1661</v>
      </c>
      <c r="G686" s="50">
        <v>1805</v>
      </c>
      <c r="H686" s="50">
        <v>1769</v>
      </c>
      <c r="I686" s="50">
        <v>1713</v>
      </c>
      <c r="J686" s="50">
        <v>1834</v>
      </c>
      <c r="K686" s="50">
        <v>1873</v>
      </c>
      <c r="L686" s="50">
        <v>1732</v>
      </c>
      <c r="M686" s="50">
        <v>1683</v>
      </c>
      <c r="N686" s="50">
        <v>1644.8775820068022</v>
      </c>
      <c r="O686" s="284">
        <v>1602.5491195800207</v>
      </c>
      <c r="P686" s="50">
        <v>1521.3124938341437</v>
      </c>
      <c r="Q686" s="50">
        <v>1539.5499711297703</v>
      </c>
      <c r="R686" s="50">
        <v>1520.5017958680601</v>
      </c>
      <c r="S686" s="50">
        <v>1458.6922634018692</v>
      </c>
      <c r="T686" s="50">
        <v>1430.8348852481458</v>
      </c>
    </row>
    <row r="687" spans="1:21" x14ac:dyDescent="0.25">
      <c r="A687" t="str">
        <f t="shared" si="17"/>
        <v>152 gesubsidieerde inrichtingen van het vrij onderwijs</v>
      </c>
      <c r="B687" s="10">
        <v>152</v>
      </c>
      <c r="C687" s="41" t="s">
        <v>17</v>
      </c>
      <c r="D687" s="50">
        <v>485</v>
      </c>
      <c r="E687" s="50">
        <v>561</v>
      </c>
      <c r="F687" s="50">
        <v>576</v>
      </c>
      <c r="G687" s="50">
        <v>648</v>
      </c>
      <c r="H687" s="50">
        <v>668</v>
      </c>
      <c r="I687" s="50">
        <v>744</v>
      </c>
      <c r="J687" s="50">
        <v>850</v>
      </c>
      <c r="K687" s="50">
        <v>926</v>
      </c>
      <c r="L687" s="50">
        <v>1033</v>
      </c>
      <c r="M687" s="50">
        <v>1109</v>
      </c>
      <c r="N687" s="50">
        <v>1125.5356151905219</v>
      </c>
      <c r="O687" s="284">
        <v>1105.9928911312977</v>
      </c>
      <c r="P687" s="50">
        <v>1112.8961723379537</v>
      </c>
      <c r="Q687" s="50">
        <v>1009.4709758723063</v>
      </c>
      <c r="R687" s="50">
        <v>961.38550486628662</v>
      </c>
      <c r="S687" s="50">
        <v>947.91596964740904</v>
      </c>
      <c r="T687" s="50">
        <v>922.19256501733048</v>
      </c>
    </row>
    <row r="688" spans="1:21" x14ac:dyDescent="0.25">
      <c r="A688" t="str">
        <f t="shared" si="17"/>
        <v>152 gesubsidieerde inrichtingen van het vrij onderwijs</v>
      </c>
      <c r="B688" s="10">
        <v>152</v>
      </c>
      <c r="C688" s="41" t="s">
        <v>85</v>
      </c>
      <c r="D688" s="50">
        <v>206</v>
      </c>
      <c r="E688" s="50">
        <v>217</v>
      </c>
      <c r="F688" s="50">
        <v>217</v>
      </c>
      <c r="G688" s="50">
        <v>218</v>
      </c>
      <c r="H688" s="50">
        <v>227</v>
      </c>
      <c r="I688" s="50">
        <v>210</v>
      </c>
      <c r="J688" s="50">
        <v>247</v>
      </c>
      <c r="K688" s="50">
        <v>261</v>
      </c>
      <c r="L688" s="50">
        <v>294</v>
      </c>
      <c r="M688" s="50">
        <v>336</v>
      </c>
      <c r="N688" s="50">
        <v>364.01320509298228</v>
      </c>
      <c r="O688" s="284">
        <v>464.1514214400641</v>
      </c>
      <c r="P688" s="50">
        <v>495.94041403007571</v>
      </c>
      <c r="Q688" s="50">
        <v>538.54192531306296</v>
      </c>
      <c r="R688" s="50">
        <v>564.14673632954896</v>
      </c>
      <c r="S688" s="50">
        <v>564.94268660005253</v>
      </c>
      <c r="T688" s="50">
        <v>646.14469420830449</v>
      </c>
    </row>
    <row r="689" spans="1:20" x14ac:dyDescent="0.25">
      <c r="A689" t="str">
        <f t="shared" si="17"/>
        <v>152 gesubsidieerde inrichtingen van het vrij onderwijs</v>
      </c>
      <c r="B689" s="10">
        <v>152</v>
      </c>
      <c r="C689" s="41" t="s">
        <v>6</v>
      </c>
      <c r="D689" s="50">
        <v>2072</v>
      </c>
      <c r="E689" s="50">
        <v>2329</v>
      </c>
      <c r="F689" s="50">
        <v>2454</v>
      </c>
      <c r="G689" s="50">
        <v>2671</v>
      </c>
      <c r="H689" s="50">
        <v>2664</v>
      </c>
      <c r="I689" s="50">
        <v>2667</v>
      </c>
      <c r="J689" s="50">
        <v>2931</v>
      </c>
      <c r="K689" s="50">
        <v>3060</v>
      </c>
      <c r="L689" s="50">
        <v>3059</v>
      </c>
      <c r="M689" s="50">
        <v>3128</v>
      </c>
      <c r="N689" s="50">
        <v>3134.4264022903062</v>
      </c>
      <c r="O689" s="284">
        <v>3172.6934321513827</v>
      </c>
      <c r="P689" s="50">
        <v>3130.1490802021731</v>
      </c>
      <c r="Q689" s="50">
        <v>3087.5628723151394</v>
      </c>
      <c r="R689" s="50">
        <v>3046.034037063896</v>
      </c>
      <c r="S689" s="50">
        <v>2971.5509196493308</v>
      </c>
      <c r="T689" s="50">
        <v>2999.1721444737809</v>
      </c>
    </row>
    <row r="690" spans="1:20" x14ac:dyDescent="0.25">
      <c r="A690" t="str">
        <f t="shared" si="17"/>
        <v>152 gesubsidieerde inrichtingen van het vrij onderwijs</v>
      </c>
      <c r="B690" s="10">
        <v>152</v>
      </c>
      <c r="C690" s="41" t="s">
        <v>86</v>
      </c>
      <c r="D690" s="193">
        <v>1.0064108962726255</v>
      </c>
      <c r="E690" s="192"/>
      <c r="F690" s="192"/>
      <c r="G690" s="192"/>
      <c r="H690" s="192"/>
      <c r="I690" s="192"/>
      <c r="J690" s="192"/>
      <c r="K690" s="192"/>
      <c r="L690" s="192"/>
      <c r="M690" s="192"/>
      <c r="N690" s="192"/>
      <c r="O690" s="286"/>
      <c r="P690" s="192"/>
      <c r="Q690" s="192"/>
      <c r="R690" s="192"/>
      <c r="S690" s="192"/>
      <c r="T690" s="192"/>
    </row>
    <row r="691" spans="1:20" x14ac:dyDescent="0.25">
      <c r="A691" t="str">
        <f t="shared" si="17"/>
        <v>152 gesubsidieerde inrichtingen van het vrij onderwijs</v>
      </c>
      <c r="B691" s="10">
        <v>152</v>
      </c>
      <c r="C691" s="41" t="s">
        <v>87</v>
      </c>
      <c r="D691" s="192"/>
      <c r="E691" s="193">
        <v>-2.3342614199916789E-2</v>
      </c>
      <c r="F691" s="193">
        <v>2.1577791996967299E-3</v>
      </c>
      <c r="G691" s="193">
        <v>-1.2999465611726935E-2</v>
      </c>
      <c r="H691" s="193">
        <v>2.3142156997072227E-2</v>
      </c>
      <c r="I691" s="193">
        <v>1.7707755321546725E-2</v>
      </c>
      <c r="J691" s="193">
        <v>-2.8634334619967006E-2</v>
      </c>
      <c r="K691" s="193">
        <v>-1.645202872112117E-3</v>
      </c>
      <c r="L691" s="193">
        <v>3.1422370111546805E-3</v>
      </c>
      <c r="M691" s="193">
        <v>-7.1314622596763133E-4</v>
      </c>
      <c r="N691" s="193">
        <v>1.0716107074281667E-2</v>
      </c>
      <c r="O691" s="285">
        <v>-7.9286667084044193E-4</v>
      </c>
      <c r="P691" s="193">
        <v>-7.9286667084021989E-4</v>
      </c>
      <c r="Q691" s="193">
        <v>-7.9286667084055296E-4</v>
      </c>
      <c r="R691" s="193">
        <v>-7.9286667084044193E-4</v>
      </c>
      <c r="S691" s="193">
        <v>-7.9286667084044193E-4</v>
      </c>
      <c r="T691" s="193">
        <v>-7.9286667084021989E-4</v>
      </c>
    </row>
    <row r="692" spans="1:20" x14ac:dyDescent="0.25">
      <c r="A692" t="str">
        <f t="shared" si="17"/>
        <v>152 gesubsidieerde inrichtingen van het vrij onderwijs</v>
      </c>
      <c r="B692" s="10">
        <v>152</v>
      </c>
      <c r="C692" s="41" t="s">
        <v>88</v>
      </c>
      <c r="D692" s="194"/>
      <c r="E692" s="50">
        <v>10.462009478880875</v>
      </c>
      <c r="F692" s="50">
        <v>4.7556319008076775</v>
      </c>
      <c r="G692" s="50">
        <v>3.3210937050912226</v>
      </c>
      <c r="H692" s="50">
        <v>9.8050450907786111</v>
      </c>
      <c r="I692" s="50">
        <v>1.3898519239030365</v>
      </c>
      <c r="J692" s="50">
        <v>4.5400871040700315</v>
      </c>
      <c r="K692" s="50">
        <v>3.3778650187892967</v>
      </c>
      <c r="L692" s="50">
        <v>6.8036044364112609</v>
      </c>
      <c r="M692" s="50">
        <v>12.853596147676072</v>
      </c>
      <c r="N692" s="50">
        <v>4.8155401959297714</v>
      </c>
      <c r="O692" s="284">
        <v>3.6200611500408821</v>
      </c>
      <c r="P692" s="50">
        <v>3.7621714743698562</v>
      </c>
      <c r="Q692" s="50">
        <v>5.219160452884819</v>
      </c>
      <c r="R692" s="50">
        <v>6.1595358819386075</v>
      </c>
      <c r="S692" s="50">
        <v>7.0316924696599861</v>
      </c>
      <c r="T692" s="50">
        <v>7.7405178484127637</v>
      </c>
    </row>
    <row r="693" spans="1:20" x14ac:dyDescent="0.25">
      <c r="A693" t="str">
        <f t="shared" si="17"/>
        <v>152 gesubsidieerde inrichtingen van het vrij onderwijs</v>
      </c>
      <c r="B693" s="10">
        <v>152</v>
      </c>
      <c r="C693" s="41" t="s">
        <v>89</v>
      </c>
      <c r="D693" s="194"/>
      <c r="E693" s="50">
        <v>58.796088937263555</v>
      </c>
      <c r="F693" s="50">
        <v>63.011562346243046</v>
      </c>
      <c r="G693" s="50">
        <v>70.049062862823803</v>
      </c>
      <c r="H693" s="50">
        <v>65.209100980692824</v>
      </c>
      <c r="I693" s="50">
        <v>61.993439067544884</v>
      </c>
      <c r="J693" s="50">
        <v>48.512978638230088</v>
      </c>
      <c r="K693" s="50">
        <v>48.465874154247835</v>
      </c>
      <c r="L693" s="50">
        <v>57.265203226812183</v>
      </c>
      <c r="M693" s="50">
        <v>52.443806204371263</v>
      </c>
      <c r="N693" s="50">
        <v>63.121546539086758</v>
      </c>
      <c r="O693" s="284">
        <v>34.258485135966716</v>
      </c>
      <c r="P693" s="50">
        <v>35.603347620855018</v>
      </c>
      <c r="Q693" s="50">
        <v>49.391577486297621</v>
      </c>
      <c r="R693" s="50">
        <v>58.29082982575153</v>
      </c>
      <c r="S693" s="50">
        <v>66.544492473508427</v>
      </c>
      <c r="T693" s="50">
        <v>73.252468580962798</v>
      </c>
    </row>
    <row r="694" spans="1:20" x14ac:dyDescent="0.25">
      <c r="A694" t="str">
        <f t="shared" si="17"/>
        <v>152 gesubsidieerde inrichtingen van het vrij onderwijs</v>
      </c>
      <c r="B694" s="10">
        <v>152</v>
      </c>
      <c r="C694" s="41" t="s">
        <v>90</v>
      </c>
      <c r="D694" s="194"/>
      <c r="E694" s="50">
        <v>69.150024239244615</v>
      </c>
      <c r="F694" s="50">
        <v>77.795058685017906</v>
      </c>
      <c r="G694" s="50">
        <v>77.885449953682865</v>
      </c>
      <c r="H694" s="50">
        <v>92.689184394879135</v>
      </c>
      <c r="I694" s="50">
        <v>88.882561214321967</v>
      </c>
      <c r="J694" s="50">
        <v>67.029806095796587</v>
      </c>
      <c r="K694" s="50">
        <v>72.835965506813054</v>
      </c>
      <c r="L694" s="50">
        <v>78.353603092440707</v>
      </c>
      <c r="M694" s="50">
        <v>69.650781554844116</v>
      </c>
      <c r="N694" s="50">
        <v>69.654457287937092</v>
      </c>
      <c r="O694" s="284">
        <v>44.412884289482001</v>
      </c>
      <c r="P694" s="50">
        <v>46.156371244306584</v>
      </c>
      <c r="Q694" s="50">
        <v>64.031506561593915</v>
      </c>
      <c r="R694" s="50">
        <v>75.568545133101551</v>
      </c>
      <c r="S694" s="50">
        <v>86.268637757874359</v>
      </c>
      <c r="T694" s="50">
        <v>94.96489404283794</v>
      </c>
    </row>
    <row r="695" spans="1:20" x14ac:dyDescent="0.25">
      <c r="A695" t="str">
        <f t="shared" si="17"/>
        <v>152 gesubsidieerde inrichtingen van het vrij onderwijs</v>
      </c>
      <c r="B695" s="10">
        <v>152</v>
      </c>
      <c r="C695" s="41" t="s">
        <v>91</v>
      </c>
      <c r="D695" s="194"/>
      <c r="E695" s="50">
        <v>82.087112146028218</v>
      </c>
      <c r="F695" s="50">
        <v>95.996072438895112</v>
      </c>
      <c r="G695" s="50">
        <v>88.170157205126841</v>
      </c>
      <c r="H695" s="50">
        <v>104.74655798040071</v>
      </c>
      <c r="I695" s="50">
        <v>99.285579478679736</v>
      </c>
      <c r="J695" s="50">
        <v>82.358103796468527</v>
      </c>
      <c r="K695" s="50">
        <v>105.9568036743333</v>
      </c>
      <c r="L695" s="50">
        <v>102.64874474279436</v>
      </c>
      <c r="M695" s="50">
        <v>105.71099973482681</v>
      </c>
      <c r="N695" s="50">
        <v>112.93572041225036</v>
      </c>
      <c r="O695" s="284">
        <v>97.256722028713213</v>
      </c>
      <c r="P695" s="50">
        <v>89.810931094934787</v>
      </c>
      <c r="Q695" s="50">
        <v>83.891429810656888</v>
      </c>
      <c r="R695" s="50">
        <v>74.29349825697075</v>
      </c>
      <c r="S695" s="50">
        <v>70.235263698614688</v>
      </c>
      <c r="T695" s="50">
        <v>72.110482965701394</v>
      </c>
    </row>
    <row r="696" spans="1:20" x14ac:dyDescent="0.25">
      <c r="A696" t="str">
        <f t="shared" si="17"/>
        <v>152 gesubsidieerde inrichtingen van het vrij onderwijs</v>
      </c>
      <c r="B696" s="10">
        <v>152</v>
      </c>
      <c r="C696" s="41" t="s">
        <v>92</v>
      </c>
      <c r="D696" s="194"/>
      <c r="E696" s="50">
        <v>86.430909591325545</v>
      </c>
      <c r="F696" s="50">
        <v>105.06513982134928</v>
      </c>
      <c r="G696" s="50">
        <v>93.392702716545216</v>
      </c>
      <c r="H696" s="50">
        <v>121.36751371609293</v>
      </c>
      <c r="I696" s="50">
        <v>120.41237058390713</v>
      </c>
      <c r="J696" s="50">
        <v>89.396960061538991</v>
      </c>
      <c r="K696" s="50">
        <v>111.786534662919</v>
      </c>
      <c r="L696" s="50">
        <v>123.30912961710362</v>
      </c>
      <c r="M696" s="50">
        <v>120.49562636086092</v>
      </c>
      <c r="N696" s="50">
        <v>129.80460936774151</v>
      </c>
      <c r="O696" s="284">
        <v>122.34855748742709</v>
      </c>
      <c r="P696" s="50">
        <v>123.57329087323306</v>
      </c>
      <c r="Q696" s="50">
        <v>119.07941187288755</v>
      </c>
      <c r="R696" s="50">
        <v>122.67684887034235</v>
      </c>
      <c r="S696" s="50">
        <v>122.9597902073079</v>
      </c>
      <c r="T696" s="50">
        <v>111.25171013438249</v>
      </c>
    </row>
    <row r="697" spans="1:20" x14ac:dyDescent="0.25">
      <c r="A697" t="str">
        <f t="shared" si="17"/>
        <v>152 gesubsidieerde inrichtingen van het vrij onderwijs</v>
      </c>
      <c r="B697" s="10">
        <v>152</v>
      </c>
      <c r="C697" s="41" t="s">
        <v>93</v>
      </c>
      <c r="D697" s="194"/>
      <c r="E697" s="50">
        <v>117.03231553940164</v>
      </c>
      <c r="F697" s="50">
        <v>145.59494559779645</v>
      </c>
      <c r="G697" s="50">
        <v>126.03048679275243</v>
      </c>
      <c r="H697" s="50">
        <v>153.52638655237391</v>
      </c>
      <c r="I697" s="50">
        <v>133.60537167902396</v>
      </c>
      <c r="J697" s="50">
        <v>94.043983289243926</v>
      </c>
      <c r="K697" s="50">
        <v>123.843150429687</v>
      </c>
      <c r="L697" s="50">
        <v>127.98915571834149</v>
      </c>
      <c r="M697" s="50">
        <v>126.4135861858459</v>
      </c>
      <c r="N697" s="50">
        <v>138.17384032680732</v>
      </c>
      <c r="O697" s="284">
        <v>140.09443581815546</v>
      </c>
      <c r="P697" s="50">
        <v>144.94783137749937</v>
      </c>
      <c r="Q697" s="50">
        <v>151.55709907392654</v>
      </c>
      <c r="R697" s="50">
        <v>150.95516599027354</v>
      </c>
      <c r="S697" s="50">
        <v>152.13087260037659</v>
      </c>
      <c r="T697" s="50">
        <v>152.75093381449335</v>
      </c>
    </row>
    <row r="698" spans="1:20" x14ac:dyDescent="0.25">
      <c r="A698" t="str">
        <f t="shared" si="17"/>
        <v>152 gesubsidieerde inrichtingen van het vrij onderwijs</v>
      </c>
      <c r="B698" s="10">
        <v>152</v>
      </c>
      <c r="C698" s="41" t="s">
        <v>94</v>
      </c>
      <c r="D698" s="194"/>
      <c r="E698" s="50">
        <v>129.92331360600491</v>
      </c>
      <c r="F698" s="50">
        <v>163.02559388357628</v>
      </c>
      <c r="G698" s="50">
        <v>133.78830698326021</v>
      </c>
      <c r="H698" s="50">
        <v>187.22757600876992</v>
      </c>
      <c r="I698" s="50">
        <v>168.19788130174021</v>
      </c>
      <c r="J698" s="50">
        <v>108.73486447545237</v>
      </c>
      <c r="K698" s="50">
        <v>144.39876896712619</v>
      </c>
      <c r="L698" s="50">
        <v>144.80864025983098</v>
      </c>
      <c r="M698" s="50">
        <v>132.47311534526327</v>
      </c>
      <c r="N698" s="50">
        <v>142.39234415260344</v>
      </c>
      <c r="O698" s="284">
        <v>133.75180781639884</v>
      </c>
      <c r="P698" s="50">
        <v>138.12272549197692</v>
      </c>
      <c r="Q698" s="50">
        <v>142.64349472468612</v>
      </c>
      <c r="R698" s="50">
        <v>153.98585440943569</v>
      </c>
      <c r="S698" s="50">
        <v>158.30541751580893</v>
      </c>
      <c r="T698" s="50">
        <v>172.8748736637643</v>
      </c>
    </row>
    <row r="699" spans="1:20" x14ac:dyDescent="0.25">
      <c r="A699" t="str">
        <f t="shared" si="17"/>
        <v>152 gesubsidieerde inrichtingen van het vrij onderwijs</v>
      </c>
      <c r="B699" s="10">
        <v>152</v>
      </c>
      <c r="C699" s="41" t="s">
        <v>95</v>
      </c>
      <c r="D699" s="192"/>
      <c r="E699" s="50">
        <v>133.93471093448247</v>
      </c>
      <c r="F699" s="50">
        <v>180.92252689456811</v>
      </c>
      <c r="G699" s="50">
        <v>156.24154929148429</v>
      </c>
      <c r="H699" s="50">
        <v>210.47242549064117</v>
      </c>
      <c r="I699" s="50">
        <v>188.29554773612327</v>
      </c>
      <c r="J699" s="50">
        <v>109.83314181994766</v>
      </c>
      <c r="K699" s="50">
        <v>150.84012057780529</v>
      </c>
      <c r="L699" s="50">
        <v>149.93829366700609</v>
      </c>
      <c r="M699" s="50">
        <v>150.84570958072743</v>
      </c>
      <c r="N699" s="50">
        <v>165.18598634667359</v>
      </c>
      <c r="O699" s="284">
        <v>142.67278704328268</v>
      </c>
      <c r="P699" s="50">
        <v>139.99316563802049</v>
      </c>
      <c r="Q699" s="50">
        <v>138.81067809848869</v>
      </c>
      <c r="R699" s="50">
        <v>137.1991953657558</v>
      </c>
      <c r="S699" s="50">
        <v>139.99200799521381</v>
      </c>
      <c r="T699" s="50">
        <v>143.51276334403221</v>
      </c>
    </row>
    <row r="700" spans="1:20" x14ac:dyDescent="0.25">
      <c r="A700" t="str">
        <f t="shared" si="17"/>
        <v>152 gesubsidieerde inrichtingen van het vrij onderwijs</v>
      </c>
      <c r="B700" s="10">
        <v>152</v>
      </c>
      <c r="C700" s="41" t="s">
        <v>96</v>
      </c>
      <c r="D700" s="192"/>
      <c r="E700" s="50">
        <v>125.11797476651421</v>
      </c>
      <c r="F700" s="50">
        <v>180.07100796357068</v>
      </c>
      <c r="G700" s="50">
        <v>167.66581780438966</v>
      </c>
      <c r="H700" s="50">
        <v>247.43719481545884</v>
      </c>
      <c r="I700" s="50">
        <v>232.88870278699079</v>
      </c>
      <c r="J700" s="50">
        <v>146.13230737739738</v>
      </c>
      <c r="K700" s="50">
        <v>205.95262205063696</v>
      </c>
      <c r="L700" s="50">
        <v>219.29907833693289</v>
      </c>
      <c r="M700" s="50">
        <v>196.11265438576959</v>
      </c>
      <c r="N700" s="50">
        <v>209.79986594360955</v>
      </c>
      <c r="O700" s="284">
        <v>186.11673841897178</v>
      </c>
      <c r="P700" s="50">
        <v>181.32730274586197</v>
      </c>
      <c r="Q700" s="50">
        <v>172.1354358316446</v>
      </c>
      <c r="R700" s="50">
        <v>174.19899352638271</v>
      </c>
      <c r="S700" s="50">
        <v>172.0437059284952</v>
      </c>
      <c r="T700" s="50">
        <v>165.0500009186832</v>
      </c>
    </row>
    <row r="701" spans="1:20" x14ac:dyDescent="0.25">
      <c r="A701" t="str">
        <f t="shared" si="17"/>
        <v>152 gesubsidieerde inrichtingen van het vrij onderwijs</v>
      </c>
      <c r="B701" s="10">
        <v>152</v>
      </c>
      <c r="C701" s="41" t="s">
        <v>97</v>
      </c>
      <c r="D701" s="192"/>
      <c r="E701" s="50">
        <v>101.30468365025574</v>
      </c>
      <c r="F701" s="50">
        <v>131.4849527132522</v>
      </c>
      <c r="G701" s="50">
        <v>126.27002014875056</v>
      </c>
      <c r="H701" s="50">
        <v>165.47354411784627</v>
      </c>
      <c r="I701" s="50">
        <v>166.95057195038058</v>
      </c>
      <c r="J701" s="50">
        <v>151.46643348333888</v>
      </c>
      <c r="K701" s="50">
        <v>195.98709056207187</v>
      </c>
      <c r="L701" s="50">
        <v>217.94381152070335</v>
      </c>
      <c r="M701" s="50">
        <v>239.14477281031461</v>
      </c>
      <c r="N701" s="50">
        <v>269.41420265212446</v>
      </c>
      <c r="O701" s="284">
        <v>260.47751186262639</v>
      </c>
      <c r="P701" s="50">
        <v>255.95482944435156</v>
      </c>
      <c r="Q701" s="50">
        <v>257.55242394791861</v>
      </c>
      <c r="R701" s="50">
        <v>233.61720814871461</v>
      </c>
      <c r="S701" s="50">
        <v>222.48900956010726</v>
      </c>
      <c r="T701" s="50">
        <v>219.37181720083652</v>
      </c>
    </row>
    <row r="702" spans="1:20" x14ac:dyDescent="0.25">
      <c r="A702" t="str">
        <f t="shared" si="17"/>
        <v>152 gesubsidieerde inrichtingen van het vrij onderwijs</v>
      </c>
      <c r="B702" s="10">
        <v>152</v>
      </c>
      <c r="C702" s="41" t="s">
        <v>98</v>
      </c>
      <c r="D702" s="192"/>
      <c r="E702" s="50">
        <v>48.355633386562722</v>
      </c>
      <c r="F702" s="50">
        <v>56.471315682687546</v>
      </c>
      <c r="G702" s="50">
        <v>53.18219355860861</v>
      </c>
      <c r="H702" s="50">
        <v>61.306146520315806</v>
      </c>
      <c r="I702" s="50">
        <v>62.603525040351528</v>
      </c>
      <c r="J702" s="50">
        <v>48.183316435955334</v>
      </c>
      <c r="K702" s="50">
        <v>63.339073444962864</v>
      </c>
      <c r="L702" s="50">
        <v>68.178664194695827</v>
      </c>
      <c r="M702" s="50">
        <v>75.665472398173293</v>
      </c>
      <c r="N702" s="50">
        <v>90.31505470679609</v>
      </c>
      <c r="O702" s="284">
        <v>93.655440305804973</v>
      </c>
      <c r="P702" s="50">
        <v>119.41958460663696</v>
      </c>
      <c r="Q702" s="50">
        <v>127.5984420113703</v>
      </c>
      <c r="R702" s="50">
        <v>138.55920728328331</v>
      </c>
      <c r="S702" s="50">
        <v>145.14696238706691</v>
      </c>
      <c r="T702" s="50">
        <v>145.35174911458836</v>
      </c>
    </row>
    <row r="703" spans="1:20" x14ac:dyDescent="0.25">
      <c r="A703" t="str">
        <f t="shared" si="17"/>
        <v>152 gesubsidieerde inrichtingen van het vrij onderwijs</v>
      </c>
      <c r="B703" s="10">
        <v>152</v>
      </c>
      <c r="C703" s="41" t="s">
        <v>26</v>
      </c>
      <c r="D703" s="194"/>
      <c r="E703" s="50">
        <v>274.77829180333265</v>
      </c>
      <c r="F703" s="50">
        <v>368.02727635951044</v>
      </c>
      <c r="G703" s="50">
        <v>347.11803151174882</v>
      </c>
      <c r="H703" s="50">
        <v>474.21688545362088</v>
      </c>
      <c r="I703" s="50">
        <v>462.44279977772294</v>
      </c>
      <c r="J703" s="50">
        <v>345.78205729669162</v>
      </c>
      <c r="K703" s="50">
        <v>465.27878605767171</v>
      </c>
      <c r="L703" s="50">
        <v>505.42155405233206</v>
      </c>
      <c r="M703" s="50">
        <v>510.9228995942575</v>
      </c>
      <c r="N703" s="50">
        <v>569.52912330253014</v>
      </c>
      <c r="O703" s="284">
        <v>540.24969058740317</v>
      </c>
      <c r="P703" s="50">
        <v>556.70171679685052</v>
      </c>
      <c r="Q703" s="50">
        <v>557.28630179093352</v>
      </c>
      <c r="R703" s="50">
        <v>546.3754089583806</v>
      </c>
      <c r="S703" s="50">
        <v>539.67967787566931</v>
      </c>
      <c r="T703" s="50">
        <v>529.77356723410799</v>
      </c>
    </row>
    <row r="704" spans="1:20" x14ac:dyDescent="0.25">
      <c r="A704" t="str">
        <f t="shared" si="17"/>
        <v>152 gesubsidieerde inrichtingen van het vrij onderwijs</v>
      </c>
      <c r="B704" s="10">
        <v>152</v>
      </c>
      <c r="C704" s="41" t="s">
        <v>19</v>
      </c>
      <c r="D704" s="194"/>
      <c r="E704" s="50">
        <v>962.59477627596448</v>
      </c>
      <c r="F704" s="50">
        <v>1204.1938079277645</v>
      </c>
      <c r="G704" s="50">
        <v>1095.9968410225156</v>
      </c>
      <c r="H704" s="50">
        <v>1419.2606756682503</v>
      </c>
      <c r="I704" s="50">
        <v>1324.5054027629672</v>
      </c>
      <c r="J704" s="50">
        <v>950.23198257743979</v>
      </c>
      <c r="K704" s="50">
        <v>1226.7838690493925</v>
      </c>
      <c r="L704" s="50">
        <v>1296.5379288130728</v>
      </c>
      <c r="M704" s="50">
        <v>1281.8101207086731</v>
      </c>
      <c r="N704" s="50">
        <v>1395.6131679315599</v>
      </c>
      <c r="O704" s="284">
        <v>1258.6654313568702</v>
      </c>
      <c r="P704" s="50">
        <v>1278.6715516120466</v>
      </c>
      <c r="Q704" s="50">
        <v>1311.9106598723556</v>
      </c>
      <c r="R704" s="50">
        <v>1325.5048826919503</v>
      </c>
      <c r="S704" s="50">
        <v>1343.147852594034</v>
      </c>
      <c r="T704" s="50">
        <v>1358.2322116286953</v>
      </c>
    </row>
    <row r="705" spans="1:20" x14ac:dyDescent="0.25">
      <c r="A705" t="str">
        <f t="shared" si="17"/>
        <v>152 gesubsidieerde inrichtingen van het vrij onderwijs</v>
      </c>
      <c r="B705" s="10">
        <v>152</v>
      </c>
      <c r="C705" s="41" t="s">
        <v>20</v>
      </c>
      <c r="D705" s="194"/>
      <c r="E705" s="193">
        <v>0.28545583102619809</v>
      </c>
      <c r="F705" s="193">
        <v>0.30562129944251226</v>
      </c>
      <c r="G705" s="193">
        <v>0.31671444526053866</v>
      </c>
      <c r="H705" s="193">
        <v>0.33412951798325469</v>
      </c>
      <c r="I705" s="193">
        <v>0.34914376250413942</v>
      </c>
      <c r="J705" s="193">
        <v>0.36389225329880104</v>
      </c>
      <c r="K705" s="193">
        <v>0.37926712096255871</v>
      </c>
      <c r="L705" s="193">
        <v>0.38982396335680264</v>
      </c>
      <c r="M705" s="193">
        <v>0.39859483970354675</v>
      </c>
      <c r="N705" s="193">
        <v>0.40808523191754487</v>
      </c>
      <c r="O705" s="285">
        <v>0.42922422204366223</v>
      </c>
      <c r="P705" s="193">
        <v>0.43537507039630746</v>
      </c>
      <c r="Q705" s="193">
        <v>0.42478982665264381</v>
      </c>
      <c r="R705" s="193">
        <v>0.4122017324061108</v>
      </c>
      <c r="S705" s="193">
        <v>0.40180213729514652</v>
      </c>
      <c r="T705" s="193">
        <v>0.39004638728074437</v>
      </c>
    </row>
    <row r="706" spans="1:20" x14ac:dyDescent="0.25">
      <c r="A706" t="str">
        <f t="shared" si="17"/>
        <v>152 gesubsidieerde inrichtingen van het vrij onderwijs</v>
      </c>
      <c r="B706" s="10">
        <v>152</v>
      </c>
      <c r="C706" s="41" t="s">
        <v>29</v>
      </c>
      <c r="D706" s="194"/>
      <c r="E706" s="50">
        <v>962.59477627596448</v>
      </c>
      <c r="F706" s="50">
        <v>1204.1938079277645</v>
      </c>
      <c r="G706" s="50">
        <v>1095.9968410225156</v>
      </c>
      <c r="H706" s="50">
        <v>1104.2606756682503</v>
      </c>
      <c r="I706" s="50">
        <v>1104.5054027629672</v>
      </c>
      <c r="J706" s="50">
        <v>950.23198257743979</v>
      </c>
      <c r="K706" s="50">
        <v>1226.7838690493925</v>
      </c>
      <c r="L706" s="50">
        <v>1296.5379288130728</v>
      </c>
      <c r="M706" s="50">
        <v>1281.8101207086731</v>
      </c>
      <c r="N706" s="50">
        <v>1275.8482005067076</v>
      </c>
      <c r="O706" s="284">
        <v>1258.6654313568702</v>
      </c>
      <c r="P706" s="50">
        <v>1278.6715516120466</v>
      </c>
      <c r="Q706" s="50">
        <v>1311.9106598723556</v>
      </c>
      <c r="R706" s="50">
        <v>1325.5048826919503</v>
      </c>
      <c r="S706" s="50">
        <v>1343.147852594034</v>
      </c>
      <c r="T706" s="50">
        <v>1358.2322116286953</v>
      </c>
    </row>
    <row r="707" spans="1:20" x14ac:dyDescent="0.25">
      <c r="A707" t="str">
        <f t="shared" ref="A707:A770" si="18">VLOOKUP(B707,$AN$3:$AO$60,2)</f>
        <v>201 zelfstandige kleinhandel</v>
      </c>
      <c r="B707" s="10">
        <v>201</v>
      </c>
      <c r="C707" s="41" t="s">
        <v>25</v>
      </c>
      <c r="D707" s="50">
        <v>49077</v>
      </c>
      <c r="E707" s="50">
        <v>47923</v>
      </c>
      <c r="F707" s="50">
        <v>47396</v>
      </c>
      <c r="G707" s="50">
        <v>47589</v>
      </c>
      <c r="H707" s="50">
        <v>47266</v>
      </c>
      <c r="I707" s="50">
        <v>47287</v>
      </c>
      <c r="J707" s="50">
        <v>46873</v>
      </c>
      <c r="K707" s="50">
        <v>48388</v>
      </c>
      <c r="L707" s="50">
        <v>48853</v>
      </c>
      <c r="M707" s="50">
        <v>49268</v>
      </c>
      <c r="N707" s="50">
        <v>49151.221568773966</v>
      </c>
      <c r="O707" s="284">
        <v>49158.44956829217</v>
      </c>
      <c r="P707" s="50">
        <v>49165.678630733644</v>
      </c>
      <c r="Q707" s="50">
        <v>49172.908756254714</v>
      </c>
      <c r="R707" s="50">
        <v>49180.139945011622</v>
      </c>
      <c r="S707" s="50">
        <v>49187.372197160854</v>
      </c>
      <c r="T707" s="50">
        <v>49194.60551285871</v>
      </c>
    </row>
    <row r="708" spans="1:20" x14ac:dyDescent="0.25">
      <c r="A708" t="str">
        <f t="shared" si="18"/>
        <v>201 zelfstandige kleinhandel</v>
      </c>
      <c r="B708" s="10">
        <v>201</v>
      </c>
      <c r="C708" s="41" t="s">
        <v>83</v>
      </c>
      <c r="D708" s="192"/>
      <c r="E708" s="50">
        <v>-1154</v>
      </c>
      <c r="F708" s="50">
        <v>-527</v>
      </c>
      <c r="G708" s="50">
        <v>193</v>
      </c>
      <c r="H708" s="50">
        <v>-323</v>
      </c>
      <c r="I708" s="50">
        <v>21</v>
      </c>
      <c r="J708" s="50">
        <v>-414</v>
      </c>
      <c r="K708" s="50">
        <v>1515</v>
      </c>
      <c r="L708" s="50">
        <v>465</v>
      </c>
      <c r="M708" s="50">
        <v>415</v>
      </c>
      <c r="N708" s="50">
        <v>-116.77843122603372</v>
      </c>
      <c r="O708" s="284">
        <v>7.2279995182034327</v>
      </c>
      <c r="P708" s="50">
        <v>7.2290624414745253</v>
      </c>
      <c r="Q708" s="50">
        <v>7.2301255210695672</v>
      </c>
      <c r="R708" s="50">
        <v>7.2311887569085229</v>
      </c>
      <c r="S708" s="50">
        <v>7.2322521492314991</v>
      </c>
      <c r="T708" s="50">
        <v>7.2333156978565967</v>
      </c>
    </row>
    <row r="709" spans="1:20" x14ac:dyDescent="0.25">
      <c r="A709" t="str">
        <f t="shared" si="18"/>
        <v>201 zelfstandige kleinhandel</v>
      </c>
      <c r="B709" s="10">
        <v>201</v>
      </c>
      <c r="C709" s="41" t="s">
        <v>84</v>
      </c>
      <c r="D709" s="192"/>
      <c r="E709" s="193">
        <v>0.97648593027283659</v>
      </c>
      <c r="F709" s="193">
        <v>0.98900319262149694</v>
      </c>
      <c r="G709" s="193">
        <v>1.0040720735927082</v>
      </c>
      <c r="H709" s="193">
        <v>0.99321271722456872</v>
      </c>
      <c r="I709" s="193">
        <v>1.0004442939956839</v>
      </c>
      <c r="J709" s="193">
        <v>0.9912449510436272</v>
      </c>
      <c r="K709" s="193">
        <v>1.0323213790455059</v>
      </c>
      <c r="L709" s="193">
        <v>1.0096098206166819</v>
      </c>
      <c r="M709" s="193">
        <v>1.0084948723722187</v>
      </c>
      <c r="N709" s="193">
        <v>0.99762973063193083</v>
      </c>
      <c r="O709" s="285">
        <v>1.0001470563556205</v>
      </c>
      <c r="P709" s="193">
        <v>1.0001470563556207</v>
      </c>
      <c r="Q709" s="193">
        <v>1.000147056355621</v>
      </c>
      <c r="R709" s="193">
        <v>1.0001470563556196</v>
      </c>
      <c r="S709" s="193">
        <v>1.0001470563556207</v>
      </c>
      <c r="T709" s="193">
        <v>1.0001470563556203</v>
      </c>
    </row>
    <row r="710" spans="1:20" x14ac:dyDescent="0.25">
      <c r="A710" t="str">
        <f t="shared" si="18"/>
        <v>201 zelfstandige kleinhandel</v>
      </c>
      <c r="B710" s="10">
        <v>201</v>
      </c>
      <c r="C710" s="41" t="s">
        <v>8</v>
      </c>
      <c r="D710" s="50">
        <v>1340</v>
      </c>
      <c r="E710" s="50">
        <v>1011</v>
      </c>
      <c r="F710" s="50">
        <v>987</v>
      </c>
      <c r="G710" s="50">
        <v>806</v>
      </c>
      <c r="H710" s="50">
        <v>767</v>
      </c>
      <c r="I710" s="50">
        <v>678</v>
      </c>
      <c r="J710" s="50">
        <v>613</v>
      </c>
      <c r="K710" s="50">
        <v>623</v>
      </c>
      <c r="L710" s="50">
        <v>588</v>
      </c>
      <c r="M710" s="50">
        <v>649</v>
      </c>
      <c r="N710" s="50">
        <v>692.83229034369322</v>
      </c>
      <c r="O710" s="284">
        <v>693.80772716859997</v>
      </c>
      <c r="P710" s="50">
        <v>676.45437155982972</v>
      </c>
      <c r="Q710" s="50">
        <v>659.2192611437963</v>
      </c>
      <c r="R710" s="50">
        <v>644.23001565641687</v>
      </c>
      <c r="S710" s="50">
        <v>630.45025242915244</v>
      </c>
      <c r="T710" s="50">
        <v>641.29955382031972</v>
      </c>
    </row>
    <row r="711" spans="1:20" x14ac:dyDescent="0.25">
      <c r="A711" t="str">
        <f t="shared" si="18"/>
        <v>201 zelfstandige kleinhandel</v>
      </c>
      <c r="B711" s="10">
        <v>201</v>
      </c>
      <c r="C711" s="3" t="s">
        <v>9</v>
      </c>
      <c r="D711" s="50">
        <v>7169</v>
      </c>
      <c r="E711" s="50">
        <v>6553</v>
      </c>
      <c r="F711" s="50">
        <v>6153</v>
      </c>
      <c r="G711" s="50">
        <v>5949</v>
      </c>
      <c r="H711" s="50">
        <v>5566</v>
      </c>
      <c r="I711" s="50">
        <v>5155</v>
      </c>
      <c r="J711" s="50">
        <v>4880</v>
      </c>
      <c r="K711" s="50">
        <v>5077</v>
      </c>
      <c r="L711" s="50">
        <v>4765</v>
      </c>
      <c r="M711" s="50">
        <v>4449</v>
      </c>
      <c r="N711" s="50">
        <v>4788.1225364412321</v>
      </c>
      <c r="O711" s="284">
        <v>4794.8637220200599</v>
      </c>
      <c r="P711" s="50">
        <v>4674.935718906906</v>
      </c>
      <c r="Q711" s="50">
        <v>4555.8249012512724</v>
      </c>
      <c r="R711" s="50">
        <v>4452.2351218448184</v>
      </c>
      <c r="S711" s="50">
        <v>4357.0040020271217</v>
      </c>
      <c r="T711" s="50">
        <v>4431.9828752980575</v>
      </c>
    </row>
    <row r="712" spans="1:20" x14ac:dyDescent="0.25">
      <c r="A712" t="str">
        <f t="shared" si="18"/>
        <v>201 zelfstandige kleinhandel</v>
      </c>
      <c r="B712" s="10">
        <v>201</v>
      </c>
      <c r="C712" s="3" t="s">
        <v>10</v>
      </c>
      <c r="D712" s="50">
        <v>6657</v>
      </c>
      <c r="E712" s="50">
        <v>6752</v>
      </c>
      <c r="F712" s="50">
        <v>6870</v>
      </c>
      <c r="G712" s="50">
        <v>7075</v>
      </c>
      <c r="H712" s="50">
        <v>7087</v>
      </c>
      <c r="I712" s="50">
        <v>6981</v>
      </c>
      <c r="J712" s="50">
        <v>6900</v>
      </c>
      <c r="K712" s="50">
        <v>7036</v>
      </c>
      <c r="L712" s="50">
        <v>6805</v>
      </c>
      <c r="M712" s="50">
        <v>6498</v>
      </c>
      <c r="N712" s="50">
        <v>5900.5901621543444</v>
      </c>
      <c r="O712" s="284">
        <v>5908.8975880827647</v>
      </c>
      <c r="P712" s="50">
        <v>5761.1056320602183</v>
      </c>
      <c r="Q712" s="50">
        <v>5614.3207255512534</v>
      </c>
      <c r="R712" s="50">
        <v>5486.6629998741319</v>
      </c>
      <c r="S712" s="50">
        <v>5369.3059764373656</v>
      </c>
      <c r="T712" s="50">
        <v>5461.7053665166195</v>
      </c>
    </row>
    <row r="713" spans="1:20" x14ac:dyDescent="0.25">
      <c r="A713" t="str">
        <f t="shared" si="18"/>
        <v>201 zelfstandige kleinhandel</v>
      </c>
      <c r="B713" s="10">
        <v>201</v>
      </c>
      <c r="C713" s="3" t="s">
        <v>11</v>
      </c>
      <c r="D713" s="50">
        <v>5309</v>
      </c>
      <c r="E713" s="50">
        <v>5153</v>
      </c>
      <c r="F713" s="50">
        <v>5179</v>
      </c>
      <c r="G713" s="50">
        <v>5330</v>
      </c>
      <c r="H713" s="50">
        <v>5372</v>
      </c>
      <c r="I713" s="50">
        <v>5446</v>
      </c>
      <c r="J713" s="50">
        <v>5485</v>
      </c>
      <c r="K713" s="50">
        <v>5830</v>
      </c>
      <c r="L713" s="50">
        <v>5939</v>
      </c>
      <c r="M713" s="50">
        <v>5838</v>
      </c>
      <c r="N713" s="50">
        <v>6053.3234863930011</v>
      </c>
      <c r="O713" s="284">
        <v>5926.3424427614609</v>
      </c>
      <c r="P713" s="50">
        <v>5761.2229630177126</v>
      </c>
      <c r="Q713" s="50">
        <v>5541.5832042713482</v>
      </c>
      <c r="R713" s="50">
        <v>5293.8312959256218</v>
      </c>
      <c r="S713" s="50">
        <v>5007.4069511140333</v>
      </c>
      <c r="T713" s="50">
        <v>4913.7969487318951</v>
      </c>
    </row>
    <row r="714" spans="1:20" x14ac:dyDescent="0.25">
      <c r="A714" t="str">
        <f t="shared" si="18"/>
        <v>201 zelfstandige kleinhandel</v>
      </c>
      <c r="B714" s="10">
        <v>201</v>
      </c>
      <c r="C714" s="3" t="s">
        <v>12</v>
      </c>
      <c r="D714" s="50">
        <v>4752</v>
      </c>
      <c r="E714" s="50">
        <v>4557</v>
      </c>
      <c r="F714" s="50">
        <v>4481</v>
      </c>
      <c r="G714" s="50">
        <v>4494</v>
      </c>
      <c r="H714" s="50">
        <v>4467</v>
      </c>
      <c r="I714" s="50">
        <v>4619</v>
      </c>
      <c r="J714" s="50">
        <v>4529</v>
      </c>
      <c r="K714" s="50">
        <v>4723</v>
      </c>
      <c r="L714" s="50">
        <v>4771</v>
      </c>
      <c r="M714" s="50">
        <v>4744</v>
      </c>
      <c r="N714" s="50">
        <v>4748.2626601808615</v>
      </c>
      <c r="O714" s="284">
        <v>4900.9018819479807</v>
      </c>
      <c r="P714" s="50">
        <v>5039.5336523013375</v>
      </c>
      <c r="Q714" s="50">
        <v>5192.5659803517647</v>
      </c>
      <c r="R714" s="50">
        <v>5310.7964273592333</v>
      </c>
      <c r="S714" s="50">
        <v>5506.6750163045035</v>
      </c>
      <c r="T714" s="50">
        <v>5391.1610606928662</v>
      </c>
    </row>
    <row r="715" spans="1:20" x14ac:dyDescent="0.25">
      <c r="A715" t="str">
        <f t="shared" si="18"/>
        <v>201 zelfstandige kleinhandel</v>
      </c>
      <c r="B715" s="10">
        <v>201</v>
      </c>
      <c r="C715" s="3" t="s">
        <v>13</v>
      </c>
      <c r="D715" s="50">
        <v>5968</v>
      </c>
      <c r="E715" s="50">
        <v>5557</v>
      </c>
      <c r="F715" s="50">
        <v>5233</v>
      </c>
      <c r="G715" s="50">
        <v>4870</v>
      </c>
      <c r="H715" s="50">
        <v>4565</v>
      </c>
      <c r="I715" s="50">
        <v>4308</v>
      </c>
      <c r="J715" s="50">
        <v>4264</v>
      </c>
      <c r="K715" s="50">
        <v>4294</v>
      </c>
      <c r="L715" s="50">
        <v>4310</v>
      </c>
      <c r="M715" s="50">
        <v>4311</v>
      </c>
      <c r="N715" s="50">
        <v>4315.5319651736781</v>
      </c>
      <c r="O715" s="284">
        <v>4294.3069535339873</v>
      </c>
      <c r="P715" s="50">
        <v>4276.1397282181952</v>
      </c>
      <c r="Q715" s="50">
        <v>4240.4564888643044</v>
      </c>
      <c r="R715" s="50">
        <v>4315.5906562850641</v>
      </c>
      <c r="S715" s="50">
        <v>4319.468374760495</v>
      </c>
      <c r="T715" s="50">
        <v>4458.3234336223841</v>
      </c>
    </row>
    <row r="716" spans="1:20" x14ac:dyDescent="0.25">
      <c r="A716" t="str">
        <f t="shared" si="18"/>
        <v>201 zelfstandige kleinhandel</v>
      </c>
      <c r="B716" s="10">
        <v>201</v>
      </c>
      <c r="C716" s="3" t="s">
        <v>14</v>
      </c>
      <c r="D716" s="50">
        <v>6555</v>
      </c>
      <c r="E716" s="50">
        <v>6403</v>
      </c>
      <c r="F716" s="50">
        <v>6088</v>
      </c>
      <c r="G716" s="50">
        <v>5996</v>
      </c>
      <c r="H716" s="50">
        <v>5786</v>
      </c>
      <c r="I716" s="50">
        <v>5567</v>
      </c>
      <c r="J716" s="50">
        <v>5233</v>
      </c>
      <c r="K716" s="50">
        <v>5063</v>
      </c>
      <c r="L716" s="50">
        <v>4774</v>
      </c>
      <c r="M716" s="50">
        <v>4504</v>
      </c>
      <c r="N716" s="50">
        <v>4246.8445532677761</v>
      </c>
      <c r="O716" s="284">
        <v>4105.588531360745</v>
      </c>
      <c r="P716" s="50">
        <v>4007.8181014364973</v>
      </c>
      <c r="Q716" s="50">
        <v>3953.989270880249</v>
      </c>
      <c r="R716" s="50">
        <v>3921.6929425052508</v>
      </c>
      <c r="S716" s="50">
        <v>3925.815646248534</v>
      </c>
      <c r="T716" s="50">
        <v>3906.5073701288479</v>
      </c>
    </row>
    <row r="717" spans="1:20" x14ac:dyDescent="0.25">
      <c r="A717" t="str">
        <f t="shared" si="18"/>
        <v>201 zelfstandige kleinhandel</v>
      </c>
      <c r="B717" s="10">
        <v>201</v>
      </c>
      <c r="C717" s="3" t="s">
        <v>15</v>
      </c>
      <c r="D717" s="50">
        <v>5795</v>
      </c>
      <c r="E717" s="50">
        <v>5984</v>
      </c>
      <c r="F717" s="50">
        <v>6052</v>
      </c>
      <c r="G717" s="50">
        <v>6200</v>
      </c>
      <c r="H717" s="50">
        <v>6191</v>
      </c>
      <c r="I717" s="50">
        <v>6055</v>
      </c>
      <c r="J717" s="50">
        <v>5880</v>
      </c>
      <c r="K717" s="50">
        <v>5811</v>
      </c>
      <c r="L717" s="50">
        <v>5861</v>
      </c>
      <c r="M717" s="50">
        <v>5782</v>
      </c>
      <c r="N717" s="50">
        <v>5529.5231531996596</v>
      </c>
      <c r="O717" s="284">
        <v>5210.3570713442441</v>
      </c>
      <c r="P717" s="50">
        <v>4879.4909330172759</v>
      </c>
      <c r="Q717" s="50">
        <v>4542.3095224261651</v>
      </c>
      <c r="R717" s="50">
        <v>4218.4916726534602</v>
      </c>
      <c r="S717" s="50">
        <v>3976.9970173139427</v>
      </c>
      <c r="T717" s="50">
        <v>3845.3590916416524</v>
      </c>
    </row>
    <row r="718" spans="1:20" x14ac:dyDescent="0.25">
      <c r="A718" t="str">
        <f t="shared" si="18"/>
        <v>201 zelfstandige kleinhandel</v>
      </c>
      <c r="B718" s="10">
        <v>201</v>
      </c>
      <c r="C718" s="3" t="s">
        <v>16</v>
      </c>
      <c r="D718" s="50">
        <v>3704</v>
      </c>
      <c r="E718" s="50">
        <v>4037</v>
      </c>
      <c r="F718" s="50">
        <v>4267</v>
      </c>
      <c r="G718" s="50">
        <v>4541</v>
      </c>
      <c r="H718" s="50">
        <v>4777</v>
      </c>
      <c r="I718" s="50">
        <v>5175</v>
      </c>
      <c r="J718" s="50">
        <v>5497</v>
      </c>
      <c r="K718" s="50">
        <v>5722</v>
      </c>
      <c r="L718" s="50">
        <v>5965</v>
      </c>
      <c r="M718" s="50">
        <v>6067</v>
      </c>
      <c r="N718" s="50">
        <v>5965.8777176861859</v>
      </c>
      <c r="O718" s="284">
        <v>5773.4258238750745</v>
      </c>
      <c r="P718" s="50">
        <v>5642.3454038462269</v>
      </c>
      <c r="Q718" s="50">
        <v>5521.3860758781975</v>
      </c>
      <c r="R718" s="50">
        <v>5398.3074005546277</v>
      </c>
      <c r="S718" s="50">
        <v>5160.990511144727</v>
      </c>
      <c r="T718" s="50">
        <v>4858.6149268819217</v>
      </c>
    </row>
    <row r="719" spans="1:20" x14ac:dyDescent="0.25">
      <c r="A719" t="str">
        <f t="shared" si="18"/>
        <v>201 zelfstandige kleinhandel</v>
      </c>
      <c r="B719" s="10">
        <v>201</v>
      </c>
      <c r="C719" s="3" t="s">
        <v>17</v>
      </c>
      <c r="D719" s="50">
        <v>1394</v>
      </c>
      <c r="E719" s="50">
        <v>1473</v>
      </c>
      <c r="F719" s="50">
        <v>1604</v>
      </c>
      <c r="G719" s="50">
        <v>1765</v>
      </c>
      <c r="H719" s="50">
        <v>1983</v>
      </c>
      <c r="I719" s="50">
        <v>2353</v>
      </c>
      <c r="J719" s="50">
        <v>2556</v>
      </c>
      <c r="K719" s="50">
        <v>2853</v>
      </c>
      <c r="L719" s="50">
        <v>3281</v>
      </c>
      <c r="M719" s="50">
        <v>3886</v>
      </c>
      <c r="N719" s="50">
        <v>4040.9414484191693</v>
      </c>
      <c r="O719" s="284">
        <v>4176.6570094008148</v>
      </c>
      <c r="P719" s="50">
        <v>4193.1788953338237</v>
      </c>
      <c r="Q719" s="50">
        <v>4215.0097968591617</v>
      </c>
      <c r="R719" s="50">
        <v>4098.1133603334883</v>
      </c>
      <c r="S719" s="50">
        <v>4028.5790765592874</v>
      </c>
      <c r="T719" s="50">
        <v>3896.6290055969193</v>
      </c>
    </row>
    <row r="720" spans="1:20" x14ac:dyDescent="0.25">
      <c r="A720" t="str">
        <f t="shared" si="18"/>
        <v>201 zelfstandige kleinhandel</v>
      </c>
      <c r="B720" s="10">
        <v>201</v>
      </c>
      <c r="C720" s="3" t="s">
        <v>85</v>
      </c>
      <c r="D720" s="50">
        <v>434</v>
      </c>
      <c r="E720" s="50">
        <v>443</v>
      </c>
      <c r="F720" s="50">
        <v>482</v>
      </c>
      <c r="G720" s="50">
        <v>563</v>
      </c>
      <c r="H720" s="50">
        <v>705</v>
      </c>
      <c r="I720" s="50">
        <v>950</v>
      </c>
      <c r="J720" s="50">
        <v>1036</v>
      </c>
      <c r="K720" s="50">
        <v>1356</v>
      </c>
      <c r="L720" s="50">
        <v>1794</v>
      </c>
      <c r="M720" s="50">
        <v>2540</v>
      </c>
      <c r="N720" s="50">
        <v>2869.3715955143621</v>
      </c>
      <c r="O720" s="284">
        <v>3373.3008167964349</v>
      </c>
      <c r="P720" s="50">
        <v>4253.453231035608</v>
      </c>
      <c r="Q720" s="50">
        <v>5136.2435287771923</v>
      </c>
      <c r="R720" s="50">
        <v>6040.1880520195127</v>
      </c>
      <c r="S720" s="50">
        <v>6904.6793728216826</v>
      </c>
      <c r="T720" s="50">
        <v>7389.2258799272304</v>
      </c>
    </row>
    <row r="721" spans="1:20" x14ac:dyDescent="0.25">
      <c r="A721" t="str">
        <f t="shared" si="18"/>
        <v>201 zelfstandige kleinhandel</v>
      </c>
      <c r="B721" s="10">
        <v>201</v>
      </c>
      <c r="C721" s="3" t="s">
        <v>6</v>
      </c>
      <c r="D721" s="50">
        <v>5532</v>
      </c>
      <c r="E721" s="50">
        <v>5953</v>
      </c>
      <c r="F721" s="50">
        <v>6353</v>
      </c>
      <c r="G721" s="50">
        <v>6869</v>
      </c>
      <c r="H721" s="50">
        <v>7465</v>
      </c>
      <c r="I721" s="50">
        <v>8478</v>
      </c>
      <c r="J721" s="50">
        <v>9089</v>
      </c>
      <c r="K721" s="50">
        <v>9931</v>
      </c>
      <c r="L721" s="50">
        <v>11040</v>
      </c>
      <c r="M721" s="50">
        <v>12493</v>
      </c>
      <c r="N721" s="50">
        <v>12876.190761619717</v>
      </c>
      <c r="O721" s="284">
        <v>13323.383650072325</v>
      </c>
      <c r="P721" s="50">
        <v>14088.977530215659</v>
      </c>
      <c r="Q721" s="50">
        <v>14872.639401514552</v>
      </c>
      <c r="R721" s="50">
        <v>15536.608812907627</v>
      </c>
      <c r="S721" s="50">
        <v>16094.248960525696</v>
      </c>
      <c r="T721" s="50">
        <v>16144.469812406071</v>
      </c>
    </row>
    <row r="722" spans="1:20" x14ac:dyDescent="0.25">
      <c r="A722" t="str">
        <f t="shared" si="18"/>
        <v>201 zelfstandige kleinhandel</v>
      </c>
      <c r="B722" s="10">
        <v>201</v>
      </c>
      <c r="C722" s="3" t="s">
        <v>86</v>
      </c>
      <c r="D722" s="193">
        <v>1.0056285868415704</v>
      </c>
      <c r="E722" s="192"/>
      <c r="F722" s="192"/>
      <c r="G722" s="192"/>
      <c r="H722" s="192"/>
      <c r="I722" s="192"/>
      <c r="J722" s="192"/>
      <c r="K722" s="192"/>
      <c r="L722" s="192"/>
      <c r="M722" s="192"/>
      <c r="N722" s="192"/>
      <c r="O722" s="286"/>
      <c r="P722" s="192"/>
      <c r="Q722" s="192"/>
      <c r="R722" s="192"/>
      <c r="S722" s="192"/>
      <c r="T722" s="192"/>
    </row>
    <row r="723" spans="1:20" x14ac:dyDescent="0.25">
      <c r="A723" t="str">
        <f t="shared" si="18"/>
        <v>201 zelfstandige kleinhandel</v>
      </c>
      <c r="B723" s="10">
        <v>201</v>
      </c>
      <c r="C723" s="3" t="s">
        <v>87</v>
      </c>
      <c r="D723" s="192"/>
      <c r="E723" s="193">
        <v>1.4571328284366913E-2</v>
      </c>
      <c r="F723" s="193">
        <v>8.3126971100367375E-3</v>
      </c>
      <c r="G723" s="193">
        <v>7.7825662443109511E-4</v>
      </c>
      <c r="H723" s="193">
        <v>6.2079348085008479E-3</v>
      </c>
      <c r="I723" s="193">
        <v>2.5921464229432534E-3</v>
      </c>
      <c r="J723" s="193">
        <v>7.1918178989716086E-3</v>
      </c>
      <c r="K723" s="193">
        <v>-1.334639610196775E-2</v>
      </c>
      <c r="L723" s="193">
        <v>-1.9906168875557517E-3</v>
      </c>
      <c r="M723" s="193">
        <v>-1.4331427653241358E-3</v>
      </c>
      <c r="N723" s="193">
        <v>3.9994281048197911E-3</v>
      </c>
      <c r="O723" s="285">
        <v>2.7407652429749518E-3</v>
      </c>
      <c r="P723" s="193">
        <v>2.7407652429748408E-3</v>
      </c>
      <c r="Q723" s="193">
        <v>2.7407652429747298E-3</v>
      </c>
      <c r="R723" s="193">
        <v>2.7407652429753959E-3</v>
      </c>
      <c r="S723" s="193">
        <v>2.7407652429748408E-3</v>
      </c>
      <c r="T723" s="193">
        <v>2.7407652429750629E-3</v>
      </c>
    </row>
    <row r="724" spans="1:20" x14ac:dyDescent="0.25">
      <c r="A724" t="str">
        <f t="shared" si="18"/>
        <v>201 zelfstandige kleinhandel</v>
      </c>
      <c r="B724" s="10">
        <v>201</v>
      </c>
      <c r="C724" s="3" t="s">
        <v>88</v>
      </c>
      <c r="D724" s="194"/>
      <c r="E724" s="50">
        <v>880.27248137761819</v>
      </c>
      <c r="F724" s="50">
        <v>657.81840348929848</v>
      </c>
      <c r="G724" s="50">
        <v>634.76604358485918</v>
      </c>
      <c r="H724" s="50">
        <v>522.73643320946701</v>
      </c>
      <c r="I724" s="50">
        <v>494.66942513664117</v>
      </c>
      <c r="J724" s="50">
        <v>440.38829074528792</v>
      </c>
      <c r="K724" s="50">
        <v>385.57824919332609</v>
      </c>
      <c r="L724" s="50">
        <v>398.94292002226246</v>
      </c>
      <c r="M724" s="50">
        <v>376.85819120937833</v>
      </c>
      <c r="N724" s="50">
        <v>419.47976246561888</v>
      </c>
      <c r="O724" s="284">
        <v>446.938627344351</v>
      </c>
      <c r="P724" s="50">
        <v>447.5678711045814</v>
      </c>
      <c r="Q724" s="50">
        <v>436.37340883182162</v>
      </c>
      <c r="R724" s="50">
        <v>425.25522525575195</v>
      </c>
      <c r="S724" s="50">
        <v>415.58582488797492</v>
      </c>
      <c r="T724" s="50">
        <v>406.6966484627992</v>
      </c>
    </row>
    <row r="725" spans="1:20" x14ac:dyDescent="0.25">
      <c r="A725" t="str">
        <f t="shared" si="18"/>
        <v>201 zelfstandige kleinhandel</v>
      </c>
      <c r="B725" s="10">
        <v>201</v>
      </c>
      <c r="C725" s="3" t="s">
        <v>89</v>
      </c>
      <c r="D725" s="194"/>
      <c r="E725" s="50">
        <v>3513.2711945148203</v>
      </c>
      <c r="F725" s="50">
        <v>3170.3787560543292</v>
      </c>
      <c r="G725" s="50">
        <v>2930.4970635050227</v>
      </c>
      <c r="H725" s="50">
        <v>2865.6388819580156</v>
      </c>
      <c r="I725" s="50">
        <v>2661.0219444343738</v>
      </c>
      <c r="J725" s="50">
        <v>2488.2402542776822</v>
      </c>
      <c r="K725" s="50">
        <v>2255.2754440701956</v>
      </c>
      <c r="L725" s="50">
        <v>2403.9716167978777</v>
      </c>
      <c r="M725" s="50">
        <v>2258.8952363692874</v>
      </c>
      <c r="N725" s="50">
        <v>2133.2618281804857</v>
      </c>
      <c r="O725" s="284">
        <v>2289.8418857738675</v>
      </c>
      <c r="P725" s="50">
        <v>2293.0657483589812</v>
      </c>
      <c r="Q725" s="50">
        <v>2235.7121274531492</v>
      </c>
      <c r="R725" s="50">
        <v>2178.7493122284272</v>
      </c>
      <c r="S725" s="50">
        <v>2129.2091816203065</v>
      </c>
      <c r="T725" s="50">
        <v>2083.6664442889046</v>
      </c>
    </row>
    <row r="726" spans="1:20" x14ac:dyDescent="0.25">
      <c r="A726" t="str">
        <f t="shared" si="18"/>
        <v>201 zelfstandige kleinhandel</v>
      </c>
      <c r="B726" s="10">
        <v>201</v>
      </c>
      <c r="C726" s="3" t="s">
        <v>90</v>
      </c>
      <c r="D726" s="194"/>
      <c r="E726" s="50">
        <v>2461.9183537295271</v>
      </c>
      <c r="F726" s="50">
        <v>2454.7933558368004</v>
      </c>
      <c r="G726" s="50">
        <v>2445.9324629691646</v>
      </c>
      <c r="H726" s="50">
        <v>2557.3337759917167</v>
      </c>
      <c r="I726" s="50">
        <v>2536.0462109558357</v>
      </c>
      <c r="J726" s="50">
        <v>2530.2249670345304</v>
      </c>
      <c r="K726" s="50">
        <v>2359.1532869429038</v>
      </c>
      <c r="L726" s="50">
        <v>2485.5518026874252</v>
      </c>
      <c r="M726" s="50">
        <v>2407.741879919115</v>
      </c>
      <c r="N726" s="50">
        <v>2334.4201307036751</v>
      </c>
      <c r="O726" s="284">
        <v>2112.3725395848114</v>
      </c>
      <c r="P726" s="50">
        <v>2115.3465435273965</v>
      </c>
      <c r="Q726" s="50">
        <v>2062.4379935528677</v>
      </c>
      <c r="R726" s="50">
        <v>2009.8899606927389</v>
      </c>
      <c r="S726" s="50">
        <v>1964.1893329969212</v>
      </c>
      <c r="T726" s="50">
        <v>1922.1762890771383</v>
      </c>
    </row>
    <row r="727" spans="1:20" x14ac:dyDescent="0.25">
      <c r="A727" t="str">
        <f t="shared" si="18"/>
        <v>201 zelfstandige kleinhandel</v>
      </c>
      <c r="B727" s="10">
        <v>201</v>
      </c>
      <c r="C727" s="3" t="s">
        <v>91</v>
      </c>
      <c r="D727" s="194"/>
      <c r="E727" s="50">
        <v>1588.2470327250587</v>
      </c>
      <c r="F727" s="50">
        <v>1509.3271525626751</v>
      </c>
      <c r="G727" s="50">
        <v>1477.9217531640343</v>
      </c>
      <c r="H727" s="50">
        <v>1549.9525315765277</v>
      </c>
      <c r="I727" s="50">
        <v>1542.742025998996</v>
      </c>
      <c r="J727" s="50">
        <v>1589.0433092930245</v>
      </c>
      <c r="K727" s="50">
        <v>1487.7706930231068</v>
      </c>
      <c r="L727" s="50">
        <v>1647.553899351419</v>
      </c>
      <c r="M727" s="50">
        <v>1681.6680614959948</v>
      </c>
      <c r="N727" s="50">
        <v>1684.7845763899454</v>
      </c>
      <c r="O727" s="284">
        <v>1739.3055461008255</v>
      </c>
      <c r="P727" s="50">
        <v>1702.8199966444861</v>
      </c>
      <c r="Q727" s="50">
        <v>1655.3761044531705</v>
      </c>
      <c r="R727" s="50">
        <v>1592.266863489838</v>
      </c>
      <c r="S727" s="50">
        <v>1521.0801395007034</v>
      </c>
      <c r="T727" s="50">
        <v>1438.7816380925233</v>
      </c>
    </row>
    <row r="728" spans="1:20" x14ac:dyDescent="0.25">
      <c r="A728" t="str">
        <f t="shared" si="18"/>
        <v>201 zelfstandige kleinhandel</v>
      </c>
      <c r="B728" s="10">
        <v>201</v>
      </c>
      <c r="C728" s="3" t="s">
        <v>92</v>
      </c>
      <c r="D728" s="194"/>
      <c r="E728" s="50">
        <v>1259.2217897607575</v>
      </c>
      <c r="F728" s="50">
        <v>1179.0285961770817</v>
      </c>
      <c r="G728" s="50">
        <v>1125.6033553021716</v>
      </c>
      <c r="H728" s="50">
        <v>1153.2698598846189</v>
      </c>
      <c r="I728" s="50">
        <v>1130.1892755301772</v>
      </c>
      <c r="J728" s="50">
        <v>1189.8924604913361</v>
      </c>
      <c r="K728" s="50">
        <v>1073.6901476824198</v>
      </c>
      <c r="L728" s="50">
        <v>1173.3150779530215</v>
      </c>
      <c r="M728" s="50">
        <v>1187.8992256397216</v>
      </c>
      <c r="N728" s="50">
        <v>1206.9487933060218</v>
      </c>
      <c r="O728" s="284">
        <v>1202.0568197513567</v>
      </c>
      <c r="P728" s="50">
        <v>1240.6985358100285</v>
      </c>
      <c r="Q728" s="50">
        <v>1275.7941648671429</v>
      </c>
      <c r="R728" s="50">
        <v>1314.5353986068221</v>
      </c>
      <c r="S728" s="50">
        <v>1344.4662860278968</v>
      </c>
      <c r="T728" s="50">
        <v>1394.054358663283</v>
      </c>
    </row>
    <row r="729" spans="1:20" x14ac:dyDescent="0.25">
      <c r="A729" t="str">
        <f t="shared" si="18"/>
        <v>201 zelfstandige kleinhandel</v>
      </c>
      <c r="B729" s="10">
        <v>201</v>
      </c>
      <c r="C729" s="3" t="s">
        <v>93</v>
      </c>
      <c r="D729" s="194"/>
      <c r="E729" s="50">
        <v>1444.0709679031158</v>
      </c>
      <c r="F729" s="50">
        <v>1309.8424971268503</v>
      </c>
      <c r="G729" s="50">
        <v>1194.0446118743678</v>
      </c>
      <c r="H729" s="50">
        <v>1137.6592841090226</v>
      </c>
      <c r="I729" s="50">
        <v>1049.9035013705843</v>
      </c>
      <c r="J729" s="50">
        <v>1010.6115038653845</v>
      </c>
      <c r="K729" s="50">
        <v>912.71462199999451</v>
      </c>
      <c r="L729" s="50">
        <v>967.8978760939591</v>
      </c>
      <c r="M729" s="50">
        <v>973.90710237342364</v>
      </c>
      <c r="N729" s="50">
        <v>997.55287991952684</v>
      </c>
      <c r="O729" s="284">
        <v>993.16976368523615</v>
      </c>
      <c r="P729" s="50">
        <v>988.28507276774883</v>
      </c>
      <c r="Q729" s="50">
        <v>984.10409600305059</v>
      </c>
      <c r="R729" s="50">
        <v>975.89201121660665</v>
      </c>
      <c r="S729" s="50">
        <v>993.18327076563651</v>
      </c>
      <c r="T729" s="50">
        <v>994.07568281888155</v>
      </c>
    </row>
    <row r="730" spans="1:20" x14ac:dyDescent="0.25">
      <c r="A730" t="str">
        <f t="shared" si="18"/>
        <v>201 zelfstandige kleinhandel</v>
      </c>
      <c r="B730" s="10">
        <v>201</v>
      </c>
      <c r="C730" s="3" t="s">
        <v>94</v>
      </c>
      <c r="D730" s="194"/>
      <c r="E730" s="50">
        <v>1447.4874380579035</v>
      </c>
      <c r="F730" s="50">
        <v>1373.8484965487739</v>
      </c>
      <c r="G730" s="50">
        <v>1260.3913987879364</v>
      </c>
      <c r="H730" s="50">
        <v>1273.9010986066078</v>
      </c>
      <c r="I730" s="50">
        <v>1208.3638643681138</v>
      </c>
      <c r="J730" s="50">
        <v>1188.2336840931007</v>
      </c>
      <c r="K730" s="50">
        <v>1009.4674580280359</v>
      </c>
      <c r="L730" s="50">
        <v>1034.1680613561368</v>
      </c>
      <c r="M730" s="50">
        <v>977.79832100411147</v>
      </c>
      <c r="N730" s="50">
        <v>946.96591918289835</v>
      </c>
      <c r="O730" s="284">
        <v>887.55364560246664</v>
      </c>
      <c r="P730" s="50">
        <v>858.03236323991348</v>
      </c>
      <c r="Q730" s="50">
        <v>837.5991921118067</v>
      </c>
      <c r="R730" s="50">
        <v>826.34943380314849</v>
      </c>
      <c r="S730" s="50">
        <v>819.59978153090856</v>
      </c>
      <c r="T730" s="50">
        <v>820.46139082486729</v>
      </c>
    </row>
    <row r="731" spans="1:20" x14ac:dyDescent="0.25">
      <c r="A731" t="str">
        <f t="shared" si="18"/>
        <v>201 zelfstandige kleinhandel</v>
      </c>
      <c r="B731" s="10">
        <v>201</v>
      </c>
      <c r="C731" s="3" t="s">
        <v>95</v>
      </c>
      <c r="D731" s="192"/>
      <c r="E731" s="50">
        <v>1101.3021636808478</v>
      </c>
      <c r="F731" s="50">
        <v>1099.7687388813144</v>
      </c>
      <c r="G731" s="50">
        <v>1066.6676770951713</v>
      </c>
      <c r="H731" s="50">
        <v>1126.4167473040318</v>
      </c>
      <c r="I731" s="50">
        <v>1102.3962803242487</v>
      </c>
      <c r="J731" s="50">
        <v>1106.0305419395606</v>
      </c>
      <c r="K731" s="50">
        <v>953.29964297994582</v>
      </c>
      <c r="L731" s="50">
        <v>1008.1013965109455</v>
      </c>
      <c r="M731" s="50">
        <v>1020.0428307831877</v>
      </c>
      <c r="N731" s="50">
        <v>1037.7048711605923</v>
      </c>
      <c r="O731" s="284">
        <v>985.43263857417696</v>
      </c>
      <c r="P731" s="50">
        <v>928.55310927802566</v>
      </c>
      <c r="Q731" s="50">
        <v>869.58847839159398</v>
      </c>
      <c r="R731" s="50">
        <v>809.49838419881064</v>
      </c>
      <c r="S731" s="50">
        <v>751.78984961490187</v>
      </c>
      <c r="T731" s="50">
        <v>708.75237444399636</v>
      </c>
    </row>
    <row r="732" spans="1:20" x14ac:dyDescent="0.25">
      <c r="A732" t="str">
        <f t="shared" si="18"/>
        <v>201 zelfstandige kleinhandel</v>
      </c>
      <c r="B732" s="10">
        <v>201</v>
      </c>
      <c r="C732" s="3" t="s">
        <v>96</v>
      </c>
      <c r="D732" s="192"/>
      <c r="E732" s="50">
        <v>644.21926988055361</v>
      </c>
      <c r="F732" s="50">
        <v>676.87029701504844</v>
      </c>
      <c r="G732" s="50">
        <v>683.2841707271408</v>
      </c>
      <c r="H732" s="50">
        <v>751.81656686961105</v>
      </c>
      <c r="I732" s="50">
        <v>773.61655305883346</v>
      </c>
      <c r="J732" s="50">
        <v>861.8744035266011</v>
      </c>
      <c r="K732" s="50">
        <v>802.60358182731488</v>
      </c>
      <c r="L732" s="50">
        <v>900.43305249529942</v>
      </c>
      <c r="M732" s="50">
        <v>941.99767814688175</v>
      </c>
      <c r="N732" s="50">
        <v>991.06500903112999</v>
      </c>
      <c r="O732" s="284">
        <v>967.03731282406079</v>
      </c>
      <c r="P732" s="50">
        <v>935.84187586643191</v>
      </c>
      <c r="Q732" s="50">
        <v>914.59443112368035</v>
      </c>
      <c r="R732" s="50">
        <v>894.98756202336097</v>
      </c>
      <c r="S732" s="50">
        <v>875.03715789455669</v>
      </c>
      <c r="T732" s="50">
        <v>836.56934177717983</v>
      </c>
    </row>
    <row r="733" spans="1:20" x14ac:dyDescent="0.25">
      <c r="A733" t="str">
        <f t="shared" si="18"/>
        <v>201 zelfstandige kleinhandel</v>
      </c>
      <c r="B733" s="10">
        <v>201</v>
      </c>
      <c r="C733" s="3" t="s">
        <v>97</v>
      </c>
      <c r="D733" s="192"/>
      <c r="E733" s="50">
        <v>370.46253498861057</v>
      </c>
      <c r="F733" s="50">
        <v>382.23821995182095</v>
      </c>
      <c r="G733" s="50">
        <v>404.14700783632333</v>
      </c>
      <c r="H733" s="50">
        <v>454.29626779981493</v>
      </c>
      <c r="I733" s="50">
        <v>503.23753981672712</v>
      </c>
      <c r="J733" s="50">
        <v>607.95763676058277</v>
      </c>
      <c r="K733" s="50">
        <v>607.91219562985475</v>
      </c>
      <c r="L733" s="50">
        <v>710.94791843204121</v>
      </c>
      <c r="M733" s="50">
        <v>819.43163844696176</v>
      </c>
      <c r="N733" s="50">
        <v>991.64170706852144</v>
      </c>
      <c r="O733" s="284">
        <v>1026.0939704621883</v>
      </c>
      <c r="P733" s="50">
        <v>1060.5554741980652</v>
      </c>
      <c r="Q733" s="50">
        <v>1064.7507855513527</v>
      </c>
      <c r="R733" s="50">
        <v>1070.2941859472376</v>
      </c>
      <c r="S733" s="50">
        <v>1040.6113186702464</v>
      </c>
      <c r="T733" s="50">
        <v>1022.9548615718585</v>
      </c>
    </row>
    <row r="734" spans="1:20" x14ac:dyDescent="0.25">
      <c r="A734" t="str">
        <f t="shared" si="18"/>
        <v>201 zelfstandige kleinhandel</v>
      </c>
      <c r="B734" s="10">
        <v>201</v>
      </c>
      <c r="C734" s="3" t="s">
        <v>98</v>
      </c>
      <c r="D734" s="192"/>
      <c r="E734" s="50">
        <v>119.05214802680236</v>
      </c>
      <c r="F734" s="50">
        <v>118.74839776275201</v>
      </c>
      <c r="G734" s="50">
        <v>125.57094533299558</v>
      </c>
      <c r="H734" s="50">
        <v>149.73002546177341</v>
      </c>
      <c r="I734" s="50">
        <v>184.94583890496742</v>
      </c>
      <c r="J734" s="50">
        <v>253.58748500821142</v>
      </c>
      <c r="K734" s="50">
        <v>255.26623605135001</v>
      </c>
      <c r="L734" s="50">
        <v>349.51138650434751</v>
      </c>
      <c r="M734" s="50">
        <v>463.40676594165478</v>
      </c>
      <c r="N734" s="50">
        <v>669.90418457638805</v>
      </c>
      <c r="O734" s="284">
        <v>753.16167221294018</v>
      </c>
      <c r="P734" s="50">
        <v>885.43459760576764</v>
      </c>
      <c r="Q734" s="50">
        <v>1116.4597688129147</v>
      </c>
      <c r="R734" s="50">
        <v>1348.1773399702445</v>
      </c>
      <c r="S734" s="50">
        <v>1585.4475387054711</v>
      </c>
      <c r="T734" s="50">
        <v>1812.3619368987186</v>
      </c>
    </row>
    <row r="735" spans="1:20" x14ac:dyDescent="0.25">
      <c r="A735" t="str">
        <f t="shared" si="18"/>
        <v>201 zelfstandige kleinhandel</v>
      </c>
      <c r="B735" s="10">
        <v>201</v>
      </c>
      <c r="C735" s="3" t="s">
        <v>26</v>
      </c>
      <c r="D735" s="194"/>
      <c r="E735" s="50">
        <v>1133.7339528959665</v>
      </c>
      <c r="F735" s="50">
        <v>1177.8569147296216</v>
      </c>
      <c r="G735" s="50">
        <v>1213.0021238964596</v>
      </c>
      <c r="H735" s="50">
        <v>1355.8428601311994</v>
      </c>
      <c r="I735" s="50">
        <v>1461.7999317805279</v>
      </c>
      <c r="J735" s="50">
        <v>1723.4195252953953</v>
      </c>
      <c r="K735" s="50">
        <v>1665.7820135085196</v>
      </c>
      <c r="L735" s="50">
        <v>1960.892357431688</v>
      </c>
      <c r="M735" s="50">
        <v>2224.836082535498</v>
      </c>
      <c r="N735" s="50">
        <v>2652.6109006760394</v>
      </c>
      <c r="O735" s="284">
        <v>2746.2929554991892</v>
      </c>
      <c r="P735" s="50">
        <v>2881.8319476702645</v>
      </c>
      <c r="Q735" s="50">
        <v>3095.8049854879478</v>
      </c>
      <c r="R735" s="50">
        <v>3313.4590879408433</v>
      </c>
      <c r="S735" s="50">
        <v>3501.0960152702742</v>
      </c>
      <c r="T735" s="50">
        <v>3671.8861402477569</v>
      </c>
    </row>
    <row r="736" spans="1:20" x14ac:dyDescent="0.25">
      <c r="A736" t="str">
        <f t="shared" si="18"/>
        <v>201 zelfstandige kleinhandel</v>
      </c>
      <c r="B736" s="10">
        <v>201</v>
      </c>
      <c r="C736" s="3" t="s">
        <v>19</v>
      </c>
      <c r="D736" s="194"/>
      <c r="E736" s="50">
        <v>14829.525374645615</v>
      </c>
      <c r="F736" s="50">
        <v>13932.662911406745</v>
      </c>
      <c r="G736" s="50">
        <v>13348.826490179188</v>
      </c>
      <c r="H736" s="50">
        <v>13542.751472771208</v>
      </c>
      <c r="I736" s="50">
        <v>13187.1324598995</v>
      </c>
      <c r="J736" s="50">
        <v>13266.0845370353</v>
      </c>
      <c r="K736" s="50">
        <v>12102.731557428448</v>
      </c>
      <c r="L736" s="50">
        <v>13080.395008204736</v>
      </c>
      <c r="M736" s="50">
        <v>13109.646931329717</v>
      </c>
      <c r="N736" s="50">
        <v>13413.729661984804</v>
      </c>
      <c r="O736" s="284">
        <v>13402.964421916282</v>
      </c>
      <c r="P736" s="50">
        <v>13456.201188401428</v>
      </c>
      <c r="Q736" s="50">
        <v>13452.79055115255</v>
      </c>
      <c r="R736" s="50">
        <v>13445.895677432989</v>
      </c>
      <c r="S736" s="50">
        <v>13440.199682215525</v>
      </c>
      <c r="T736" s="50">
        <v>13440.550966920149</v>
      </c>
    </row>
    <row r="737" spans="1:20" x14ac:dyDescent="0.25">
      <c r="A737" t="str">
        <f t="shared" si="18"/>
        <v>201 zelfstandige kleinhandel</v>
      </c>
      <c r="B737" s="10">
        <v>201</v>
      </c>
      <c r="C737" s="3" t="s">
        <v>20</v>
      </c>
      <c r="D737" s="194"/>
      <c r="E737" s="193">
        <v>7.6451128694539197E-2</v>
      </c>
      <c r="F737" s="193">
        <v>8.4539252992714253E-2</v>
      </c>
      <c r="G737" s="193">
        <v>9.0869570054631588E-2</v>
      </c>
      <c r="H737" s="193">
        <v>0.10011576029119568</v>
      </c>
      <c r="I737" s="193">
        <v>0.1108504776323198</v>
      </c>
      <c r="J737" s="193">
        <v>0.12991169477957695</v>
      </c>
      <c r="K737" s="193">
        <v>0.13763686367860414</v>
      </c>
      <c r="L737" s="193">
        <v>0.14991079062992438</v>
      </c>
      <c r="M737" s="193">
        <v>0.16970983995141295</v>
      </c>
      <c r="N737" s="193">
        <v>0.19775341888644696</v>
      </c>
      <c r="O737" s="285">
        <v>0.20490190595511104</v>
      </c>
      <c r="P737" s="193">
        <v>0.21416385704416038</v>
      </c>
      <c r="Q737" s="193">
        <v>0.23012362927353527</v>
      </c>
      <c r="R737" s="193">
        <v>0.24642903436340133</v>
      </c>
      <c r="S737" s="193">
        <v>0.26049434517725428</v>
      </c>
      <c r="T737" s="193">
        <v>0.27319461451282717</v>
      </c>
    </row>
    <row r="738" spans="1:20" x14ac:dyDescent="0.25">
      <c r="A738" t="str">
        <f t="shared" si="18"/>
        <v>201 zelfstandige kleinhandel</v>
      </c>
      <c r="B738" s="10">
        <v>201</v>
      </c>
      <c r="C738" s="3" t="s">
        <v>29</v>
      </c>
      <c r="D738" s="194"/>
      <c r="E738" s="50">
        <v>13675.525374645615</v>
      </c>
      <c r="F738" s="50">
        <v>13405.662911406745</v>
      </c>
      <c r="G738" s="50">
        <v>13348.826490179188</v>
      </c>
      <c r="H738" s="50">
        <v>13219.751472771208</v>
      </c>
      <c r="I738" s="50">
        <v>13187.1324598995</v>
      </c>
      <c r="J738" s="50">
        <v>12852.0845370353</v>
      </c>
      <c r="K738" s="50">
        <v>12102.731557428448</v>
      </c>
      <c r="L738" s="50">
        <v>13080.395008204736</v>
      </c>
      <c r="M738" s="50">
        <v>13109.646931329717</v>
      </c>
      <c r="N738" s="50">
        <v>13296.95123075877</v>
      </c>
      <c r="O738" s="284">
        <v>13402.964421916282</v>
      </c>
      <c r="P738" s="50">
        <v>13456.201188401428</v>
      </c>
      <c r="Q738" s="50">
        <v>13452.79055115255</v>
      </c>
      <c r="R738" s="50">
        <v>13445.895677432989</v>
      </c>
      <c r="S738" s="50">
        <v>13440.199682215525</v>
      </c>
      <c r="T738" s="50">
        <v>13440.550966920149</v>
      </c>
    </row>
    <row r="739" spans="1:20" x14ac:dyDescent="0.25">
      <c r="A739" t="str">
        <f t="shared" si="18"/>
        <v>202 kleinhandel in voedingswaren</v>
      </c>
      <c r="B739" s="10">
        <v>202</v>
      </c>
      <c r="C739" s="3" t="s">
        <v>25</v>
      </c>
      <c r="D739" s="50">
        <v>29476</v>
      </c>
      <c r="E739" s="50">
        <v>30356</v>
      </c>
      <c r="F739" s="50">
        <v>31295</v>
      </c>
      <c r="G739" s="50">
        <v>31518</v>
      </c>
      <c r="H739" s="50">
        <v>32093</v>
      </c>
      <c r="I739" s="50">
        <v>33177</v>
      </c>
      <c r="J739" s="50">
        <v>34218</v>
      </c>
      <c r="K739" s="50">
        <v>37047</v>
      </c>
      <c r="L739" s="50">
        <v>36810</v>
      </c>
      <c r="M739" s="50">
        <v>36516</v>
      </c>
      <c r="N739" s="50">
        <v>35345.252839875058</v>
      </c>
      <c r="O739" s="284">
        <v>35992.819944047347</v>
      </c>
      <c r="P739" s="50">
        <v>36652.251248379878</v>
      </c>
      <c r="Q739" s="50">
        <v>37323.764119141757</v>
      </c>
      <c r="R739" s="50">
        <v>38007.579905010905</v>
      </c>
      <c r="S739" s="50">
        <v>38703.924010036477</v>
      </c>
      <c r="T739" s="50">
        <v>39413.025967938127</v>
      </c>
    </row>
    <row r="740" spans="1:20" x14ac:dyDescent="0.25">
      <c r="A740" t="str">
        <f t="shared" si="18"/>
        <v>202 kleinhandel in voedingswaren</v>
      </c>
      <c r="B740" s="10">
        <v>202</v>
      </c>
      <c r="C740" s="3" t="s">
        <v>83</v>
      </c>
      <c r="D740" s="192"/>
      <c r="E740" s="50">
        <v>880</v>
      </c>
      <c r="F740" s="50">
        <v>939</v>
      </c>
      <c r="G740" s="50">
        <v>223</v>
      </c>
      <c r="H740" s="50">
        <v>575</v>
      </c>
      <c r="I740" s="50">
        <v>1084</v>
      </c>
      <c r="J740" s="50">
        <v>1041</v>
      </c>
      <c r="K740" s="50">
        <v>2829</v>
      </c>
      <c r="L740" s="50">
        <v>-237</v>
      </c>
      <c r="M740" s="50">
        <v>-294</v>
      </c>
      <c r="N740" s="50">
        <v>-1170.7471601249417</v>
      </c>
      <c r="O740" s="284">
        <v>647.56710417228896</v>
      </c>
      <c r="P740" s="50">
        <v>659.431304332531</v>
      </c>
      <c r="Q740" s="50">
        <v>671.51287076187873</v>
      </c>
      <c r="R740" s="50">
        <v>683.81578586914839</v>
      </c>
      <c r="S740" s="50">
        <v>696.34410502557148</v>
      </c>
      <c r="T740" s="50">
        <v>709.10195790165017</v>
      </c>
    </row>
    <row r="741" spans="1:20" x14ac:dyDescent="0.25">
      <c r="A741" t="str">
        <f t="shared" si="18"/>
        <v>202 kleinhandel in voedingswaren</v>
      </c>
      <c r="B741" s="10">
        <v>202</v>
      </c>
      <c r="C741" s="3" t="s">
        <v>84</v>
      </c>
      <c r="D741" s="192"/>
      <c r="E741" s="193">
        <v>1.0298547971230831</v>
      </c>
      <c r="F741" s="193">
        <v>1.0309329292396889</v>
      </c>
      <c r="G741" s="193">
        <v>1.0071257389359323</v>
      </c>
      <c r="H741" s="193">
        <v>1.0182435433720414</v>
      </c>
      <c r="I741" s="193">
        <v>1.0337768360701711</v>
      </c>
      <c r="J741" s="193">
        <v>1.0313771588751244</v>
      </c>
      <c r="K741" s="193">
        <v>1.0826757846747326</v>
      </c>
      <c r="L741" s="193">
        <v>0.99360272086808643</v>
      </c>
      <c r="M741" s="193">
        <v>0.99201303993480028</v>
      </c>
      <c r="N741" s="193">
        <v>0.96793878956827306</v>
      </c>
      <c r="O741" s="285">
        <v>1.018321190319559</v>
      </c>
      <c r="P741" s="193">
        <v>1.0183211903195595</v>
      </c>
      <c r="Q741" s="193">
        <v>1.0183211903195595</v>
      </c>
      <c r="R741" s="193">
        <v>1.0183211903195597</v>
      </c>
      <c r="S741" s="193">
        <v>1.0183211903195595</v>
      </c>
      <c r="T741" s="193">
        <v>1.0183211903195595</v>
      </c>
    </row>
    <row r="742" spans="1:20" x14ac:dyDescent="0.25">
      <c r="A742" t="str">
        <f t="shared" si="18"/>
        <v>202 kleinhandel in voedingswaren</v>
      </c>
      <c r="B742" s="10">
        <v>202</v>
      </c>
      <c r="C742" s="3" t="s">
        <v>8</v>
      </c>
      <c r="D742" s="50">
        <v>408</v>
      </c>
      <c r="E742" s="50">
        <v>351</v>
      </c>
      <c r="F742" s="50">
        <v>329</v>
      </c>
      <c r="G742" s="50">
        <v>279</v>
      </c>
      <c r="H742" s="50">
        <v>299</v>
      </c>
      <c r="I742" s="50">
        <v>314</v>
      </c>
      <c r="J742" s="50">
        <v>343</v>
      </c>
      <c r="K742" s="50">
        <v>328</v>
      </c>
      <c r="L742" s="50">
        <v>386</v>
      </c>
      <c r="M742" s="50">
        <v>464</v>
      </c>
      <c r="N742" s="50">
        <v>250.11006840886088</v>
      </c>
      <c r="O742" s="284">
        <v>267.67573717799689</v>
      </c>
      <c r="P742" s="50">
        <v>288.0795325085121</v>
      </c>
      <c r="Q742" s="50">
        <v>307.99981015155061</v>
      </c>
      <c r="R742" s="50">
        <v>326.93007283363318</v>
      </c>
      <c r="S742" s="50">
        <v>344.95947885248825</v>
      </c>
      <c r="T742" s="50">
        <v>357.79126517006853</v>
      </c>
    </row>
    <row r="743" spans="1:20" x14ac:dyDescent="0.25">
      <c r="A743" t="str">
        <f t="shared" si="18"/>
        <v>202 kleinhandel in voedingswaren</v>
      </c>
      <c r="B743" s="10">
        <v>202</v>
      </c>
      <c r="C743" s="3" t="s">
        <v>9</v>
      </c>
      <c r="D743" s="50">
        <v>3544</v>
      </c>
      <c r="E743" s="50">
        <v>3752</v>
      </c>
      <c r="F743" s="50">
        <v>3654</v>
      </c>
      <c r="G743" s="50">
        <v>3240</v>
      </c>
      <c r="H743" s="50">
        <v>3041</v>
      </c>
      <c r="I743" s="50">
        <v>3036</v>
      </c>
      <c r="J743" s="50">
        <v>3038</v>
      </c>
      <c r="K743" s="50">
        <v>3338</v>
      </c>
      <c r="L743" s="50">
        <v>2976</v>
      </c>
      <c r="M743" s="50">
        <v>2707</v>
      </c>
      <c r="N743" s="50">
        <v>2309.3567756026387</v>
      </c>
      <c r="O743" s="284">
        <v>2471.5469523038928</v>
      </c>
      <c r="P743" s="50">
        <v>2659.9425786547163</v>
      </c>
      <c r="Q743" s="50">
        <v>2843.8737112136605</v>
      </c>
      <c r="R743" s="50">
        <v>3018.6636773550485</v>
      </c>
      <c r="S743" s="50">
        <v>3185.1357079078939</v>
      </c>
      <c r="T743" s="50">
        <v>3303.6162347579648</v>
      </c>
    </row>
    <row r="744" spans="1:20" x14ac:dyDescent="0.25">
      <c r="A744" t="str">
        <f t="shared" si="18"/>
        <v>202 kleinhandel in voedingswaren</v>
      </c>
      <c r="B744" s="10">
        <v>202</v>
      </c>
      <c r="C744" s="3" t="s">
        <v>10</v>
      </c>
      <c r="D744" s="50">
        <v>3789</v>
      </c>
      <c r="E744" s="50">
        <v>4127</v>
      </c>
      <c r="F744" s="50">
        <v>4533</v>
      </c>
      <c r="G744" s="50">
        <v>4661</v>
      </c>
      <c r="H744" s="50">
        <v>4766</v>
      </c>
      <c r="I744" s="50">
        <v>4841</v>
      </c>
      <c r="J744" s="50">
        <v>4837</v>
      </c>
      <c r="K744" s="50">
        <v>4971</v>
      </c>
      <c r="L744" s="50">
        <v>4597</v>
      </c>
      <c r="M744" s="50">
        <v>4224</v>
      </c>
      <c r="N744" s="50">
        <v>3239.5004747409898</v>
      </c>
      <c r="O744" s="284">
        <v>3467.0162747996137</v>
      </c>
      <c r="P744" s="50">
        <v>3731.2923396546671</v>
      </c>
      <c r="Q744" s="50">
        <v>3989.3057386838659</v>
      </c>
      <c r="R744" s="50">
        <v>4234.4961675846698</v>
      </c>
      <c r="S744" s="50">
        <v>4468.0184313181753</v>
      </c>
      <c r="T744" s="50">
        <v>4634.2195688094625</v>
      </c>
    </row>
    <row r="745" spans="1:20" x14ac:dyDescent="0.25">
      <c r="A745" t="str">
        <f t="shared" si="18"/>
        <v>202 kleinhandel in voedingswaren</v>
      </c>
      <c r="B745" s="10">
        <v>202</v>
      </c>
      <c r="C745" s="3" t="s">
        <v>11</v>
      </c>
      <c r="D745" s="50">
        <v>3478</v>
      </c>
      <c r="E745" s="50">
        <v>3558</v>
      </c>
      <c r="F745" s="50">
        <v>3683</v>
      </c>
      <c r="G745" s="50">
        <v>3739</v>
      </c>
      <c r="H745" s="50">
        <v>3809</v>
      </c>
      <c r="I745" s="50">
        <v>3943</v>
      </c>
      <c r="J745" s="50">
        <v>4214</v>
      </c>
      <c r="K745" s="50">
        <v>4813</v>
      </c>
      <c r="L745" s="50">
        <v>4830</v>
      </c>
      <c r="M745" s="50">
        <v>4778</v>
      </c>
      <c r="N745" s="50">
        <v>4827.7432215517947</v>
      </c>
      <c r="O745" s="284">
        <v>4601.4686168782191</v>
      </c>
      <c r="P745" s="50">
        <v>4264.3635630049375</v>
      </c>
      <c r="Q745" s="50">
        <v>4072.8276900685728</v>
      </c>
      <c r="R745" s="50">
        <v>3863.719642847811</v>
      </c>
      <c r="S745" s="50">
        <v>3782.874533016321</v>
      </c>
      <c r="T745" s="50">
        <v>4032.4499988539528</v>
      </c>
    </row>
    <row r="746" spans="1:20" x14ac:dyDescent="0.25">
      <c r="A746" t="str">
        <f t="shared" si="18"/>
        <v>202 kleinhandel in voedingswaren</v>
      </c>
      <c r="B746" s="10">
        <v>202</v>
      </c>
      <c r="C746" s="3" t="s">
        <v>12</v>
      </c>
      <c r="D746" s="50">
        <v>3250</v>
      </c>
      <c r="E746" s="50">
        <v>3253</v>
      </c>
      <c r="F746" s="50">
        <v>3411</v>
      </c>
      <c r="G746" s="50">
        <v>3461</v>
      </c>
      <c r="H746" s="50">
        <v>3487</v>
      </c>
      <c r="I746" s="50">
        <v>3624</v>
      </c>
      <c r="J746" s="50">
        <v>3700</v>
      </c>
      <c r="K746" s="50">
        <v>4086</v>
      </c>
      <c r="L746" s="50">
        <v>4013</v>
      </c>
      <c r="M746" s="50">
        <v>4107</v>
      </c>
      <c r="N746" s="50">
        <v>4259.9526764544971</v>
      </c>
      <c r="O746" s="284">
        <v>4448.6828849604672</v>
      </c>
      <c r="P746" s="50">
        <v>4760.7106035262741</v>
      </c>
      <c r="Q746" s="50">
        <v>4940.9508061370962</v>
      </c>
      <c r="R746" s="50">
        <v>5165.6846194468926</v>
      </c>
      <c r="S746" s="50">
        <v>5219.4639820446009</v>
      </c>
      <c r="T746" s="50">
        <v>4974.8295648964795</v>
      </c>
    </row>
    <row r="747" spans="1:20" x14ac:dyDescent="0.25">
      <c r="A747" t="str">
        <f t="shared" si="18"/>
        <v>202 kleinhandel in voedingswaren</v>
      </c>
      <c r="B747" s="10">
        <v>202</v>
      </c>
      <c r="C747" s="3" t="s">
        <v>13</v>
      </c>
      <c r="D747" s="50">
        <v>4143</v>
      </c>
      <c r="E747" s="50">
        <v>4044</v>
      </c>
      <c r="F747" s="50">
        <v>3814</v>
      </c>
      <c r="G747" s="50">
        <v>3628</v>
      </c>
      <c r="H747" s="50">
        <v>3575</v>
      </c>
      <c r="I747" s="50">
        <v>3594</v>
      </c>
      <c r="J747" s="50">
        <v>3638</v>
      </c>
      <c r="K747" s="50">
        <v>3944</v>
      </c>
      <c r="L747" s="50">
        <v>4056</v>
      </c>
      <c r="M747" s="50">
        <v>3976</v>
      </c>
      <c r="N747" s="50">
        <v>4077.1220894822022</v>
      </c>
      <c r="O747" s="284">
        <v>4136.0783130349055</v>
      </c>
      <c r="P747" s="50">
        <v>4230.4619648768585</v>
      </c>
      <c r="Q747" s="50">
        <v>4306.567634991532</v>
      </c>
      <c r="R747" s="50">
        <v>4440.2400025258239</v>
      </c>
      <c r="S747" s="50">
        <v>4605.6031855028514</v>
      </c>
      <c r="T747" s="50">
        <v>4809.6468722555283</v>
      </c>
    </row>
    <row r="748" spans="1:20" x14ac:dyDescent="0.25">
      <c r="A748" t="str">
        <f t="shared" si="18"/>
        <v>202 kleinhandel in voedingswaren</v>
      </c>
      <c r="B748" s="10">
        <v>202</v>
      </c>
      <c r="C748" s="3" t="s">
        <v>14</v>
      </c>
      <c r="D748" s="50">
        <v>4505</v>
      </c>
      <c r="E748" s="50">
        <v>4439</v>
      </c>
      <c r="F748" s="50">
        <v>4472</v>
      </c>
      <c r="G748" s="50">
        <v>4428</v>
      </c>
      <c r="H748" s="50">
        <v>4410</v>
      </c>
      <c r="I748" s="50">
        <v>4371</v>
      </c>
      <c r="J748" s="50">
        <v>4345</v>
      </c>
      <c r="K748" s="50">
        <v>4462</v>
      </c>
      <c r="L748" s="50">
        <v>4282</v>
      </c>
      <c r="M748" s="50">
        <v>4119</v>
      </c>
      <c r="N748" s="50">
        <v>4086.2636188308161</v>
      </c>
      <c r="O748" s="284">
        <v>4057.66924548922</v>
      </c>
      <c r="P748" s="50">
        <v>4144.5323435937516</v>
      </c>
      <c r="Q748" s="50">
        <v>4274.6355961754798</v>
      </c>
      <c r="R748" s="50">
        <v>4298.6107256008472</v>
      </c>
      <c r="S748" s="50">
        <v>4407.9378127344889</v>
      </c>
      <c r="T748" s="50">
        <v>4471.6777158795021</v>
      </c>
    </row>
    <row r="749" spans="1:20" x14ac:dyDescent="0.25">
      <c r="A749" t="str">
        <f t="shared" si="18"/>
        <v>202 kleinhandel in voedingswaren</v>
      </c>
      <c r="B749" s="10">
        <v>202</v>
      </c>
      <c r="C749" s="3" t="s">
        <v>15</v>
      </c>
      <c r="D749" s="50">
        <v>3876</v>
      </c>
      <c r="E749" s="50">
        <v>4095</v>
      </c>
      <c r="F749" s="50">
        <v>4355</v>
      </c>
      <c r="G749" s="50">
        <v>4477</v>
      </c>
      <c r="H749" s="50">
        <v>4574</v>
      </c>
      <c r="I749" s="50">
        <v>4697</v>
      </c>
      <c r="J749" s="50">
        <v>4679</v>
      </c>
      <c r="K749" s="50">
        <v>4934</v>
      </c>
      <c r="L749" s="50">
        <v>4929</v>
      </c>
      <c r="M749" s="50">
        <v>4912</v>
      </c>
      <c r="N749" s="50">
        <v>4862.926290599471</v>
      </c>
      <c r="O749" s="284">
        <v>4835.5657261994838</v>
      </c>
      <c r="P749" s="50">
        <v>4636.6376231779777</v>
      </c>
      <c r="Q749" s="50">
        <v>4478.1483755116215</v>
      </c>
      <c r="R749" s="50">
        <v>4368.0710247214665</v>
      </c>
      <c r="S749" s="50">
        <v>4334.0583893902412</v>
      </c>
      <c r="T749" s="50">
        <v>4305.3414487681785</v>
      </c>
    </row>
    <row r="750" spans="1:20" x14ac:dyDescent="0.25">
      <c r="A750" t="str">
        <f t="shared" si="18"/>
        <v>202 kleinhandel in voedingswaren</v>
      </c>
      <c r="B750" s="10">
        <v>202</v>
      </c>
      <c r="C750" s="3" t="s">
        <v>16</v>
      </c>
      <c r="D750" s="50">
        <v>1996</v>
      </c>
      <c r="E750" s="50">
        <v>2220</v>
      </c>
      <c r="F750" s="50">
        <v>2471</v>
      </c>
      <c r="G750" s="50">
        <v>2917</v>
      </c>
      <c r="H750" s="50">
        <v>3380</v>
      </c>
      <c r="I750" s="50">
        <v>3789</v>
      </c>
      <c r="J750" s="50">
        <v>4153</v>
      </c>
      <c r="K750" s="50">
        <v>4574</v>
      </c>
      <c r="L750" s="50">
        <v>4805</v>
      </c>
      <c r="M750" s="50">
        <v>4928</v>
      </c>
      <c r="N750" s="50">
        <v>4919.9132005241609</v>
      </c>
      <c r="O750" s="284">
        <v>4832.6355598854088</v>
      </c>
      <c r="P750" s="50">
        <v>4847.1950628928444</v>
      </c>
      <c r="Q750" s="50">
        <v>4837.2062675545249</v>
      </c>
      <c r="R750" s="50">
        <v>4846.712454064771</v>
      </c>
      <c r="S750" s="50">
        <v>4792.77422143269</v>
      </c>
      <c r="T750" s="50">
        <v>4759.6357711905011</v>
      </c>
    </row>
    <row r="751" spans="1:20" x14ac:dyDescent="0.25">
      <c r="A751" t="str">
        <f t="shared" si="18"/>
        <v>202 kleinhandel in voedingswaren</v>
      </c>
      <c r="B751" s="10">
        <v>202</v>
      </c>
      <c r="C751" s="3" t="s">
        <v>17</v>
      </c>
      <c r="D751" s="50">
        <v>458</v>
      </c>
      <c r="E751" s="50">
        <v>475</v>
      </c>
      <c r="F751" s="50">
        <v>539</v>
      </c>
      <c r="G751" s="50">
        <v>656</v>
      </c>
      <c r="H751" s="50">
        <v>714</v>
      </c>
      <c r="I751" s="50">
        <v>917</v>
      </c>
      <c r="J751" s="50">
        <v>1203</v>
      </c>
      <c r="K751" s="50">
        <v>1509</v>
      </c>
      <c r="L751" s="50">
        <v>1800</v>
      </c>
      <c r="M751" s="50">
        <v>2074</v>
      </c>
      <c r="N751" s="50">
        <v>2241.5587865834677</v>
      </c>
      <c r="O751" s="284">
        <v>2410.7628393376972</v>
      </c>
      <c r="P751" s="50">
        <v>2466.7411803811124</v>
      </c>
      <c r="Q751" s="50">
        <v>2506.8285675538436</v>
      </c>
      <c r="R751" s="50">
        <v>2510.753994499275</v>
      </c>
      <c r="S751" s="50">
        <v>2492.8797267600685</v>
      </c>
      <c r="T751" s="50">
        <v>2451.7973448960238</v>
      </c>
    </row>
    <row r="752" spans="1:20" x14ac:dyDescent="0.25">
      <c r="A752" t="str">
        <f t="shared" si="18"/>
        <v>202 kleinhandel in voedingswaren</v>
      </c>
      <c r="B752" s="10">
        <v>202</v>
      </c>
      <c r="C752" s="3" t="s">
        <v>85</v>
      </c>
      <c r="D752" s="50">
        <v>29</v>
      </c>
      <c r="E752" s="50">
        <v>42</v>
      </c>
      <c r="F752" s="50">
        <v>34</v>
      </c>
      <c r="G752" s="50">
        <v>32</v>
      </c>
      <c r="H752" s="50">
        <v>38</v>
      </c>
      <c r="I752" s="50">
        <v>51</v>
      </c>
      <c r="J752" s="50">
        <v>68</v>
      </c>
      <c r="K752" s="50">
        <v>88</v>
      </c>
      <c r="L752" s="50">
        <v>136</v>
      </c>
      <c r="M752" s="50">
        <v>227</v>
      </c>
      <c r="N752" s="50">
        <v>270.80563709615694</v>
      </c>
      <c r="O752" s="284">
        <v>463.71779398044413</v>
      </c>
      <c r="P752" s="50">
        <v>622.29445610822211</v>
      </c>
      <c r="Q752" s="50">
        <v>765.41992110000763</v>
      </c>
      <c r="R752" s="50">
        <v>933.69752353066144</v>
      </c>
      <c r="S752" s="50">
        <v>1070.2185410766519</v>
      </c>
      <c r="T752" s="50">
        <v>1312.020182460451</v>
      </c>
    </row>
    <row r="753" spans="1:21" x14ac:dyDescent="0.25">
      <c r="A753" t="str">
        <f t="shared" si="18"/>
        <v>202 kleinhandel in voedingswaren</v>
      </c>
      <c r="B753" s="10">
        <v>202</v>
      </c>
      <c r="C753" s="3" t="s">
        <v>6</v>
      </c>
      <c r="D753" s="50">
        <v>2483</v>
      </c>
      <c r="E753" s="50">
        <v>2737</v>
      </c>
      <c r="F753" s="50">
        <v>3044</v>
      </c>
      <c r="G753" s="50">
        <v>3605</v>
      </c>
      <c r="H753" s="50">
        <v>4132</v>
      </c>
      <c r="I753" s="50">
        <v>4757</v>
      </c>
      <c r="J753" s="50">
        <v>5424</v>
      </c>
      <c r="K753" s="50">
        <v>6171</v>
      </c>
      <c r="L753" s="50">
        <v>6741</v>
      </c>
      <c r="M753" s="50">
        <v>7229</v>
      </c>
      <c r="N753" s="50">
        <v>7432.2776242037853</v>
      </c>
      <c r="O753" s="284">
        <v>7707.1161932035502</v>
      </c>
      <c r="P753" s="50">
        <v>7936.2306993821785</v>
      </c>
      <c r="Q753" s="50">
        <v>8109.4547562083762</v>
      </c>
      <c r="R753" s="50">
        <v>8291.1639720947078</v>
      </c>
      <c r="S753" s="50">
        <v>8355.8724892694099</v>
      </c>
      <c r="T753" s="50">
        <v>8523.4532985469759</v>
      </c>
    </row>
    <row r="754" spans="1:21" x14ac:dyDescent="0.25">
      <c r="A754" t="str">
        <f t="shared" si="18"/>
        <v>202 kleinhandel in voedingswaren</v>
      </c>
      <c r="B754" s="10">
        <v>202</v>
      </c>
      <c r="C754" s="3" t="s">
        <v>86</v>
      </c>
      <c r="D754" s="193">
        <v>1.0226878318186983</v>
      </c>
      <c r="E754" s="192"/>
      <c r="F754" s="192"/>
      <c r="G754" s="192"/>
      <c r="H754" s="192"/>
      <c r="I754" s="192"/>
      <c r="J754" s="192"/>
      <c r="K754" s="192"/>
      <c r="L754" s="192"/>
      <c r="M754" s="192"/>
      <c r="N754" s="192"/>
      <c r="O754" s="286"/>
      <c r="P754" s="192"/>
      <c r="Q754" s="192"/>
      <c r="R754" s="192"/>
      <c r="S754" s="192"/>
      <c r="T754" s="192"/>
    </row>
    <row r="755" spans="1:21" x14ac:dyDescent="0.25">
      <c r="A755" t="str">
        <f t="shared" si="18"/>
        <v>202 kleinhandel in voedingswaren</v>
      </c>
      <c r="B755" s="10">
        <v>202</v>
      </c>
      <c r="C755" s="3" t="s">
        <v>87</v>
      </c>
      <c r="D755" s="192"/>
      <c r="E755" s="193">
        <v>-3.5834826521924379E-3</v>
      </c>
      <c r="F755" s="193">
        <v>-4.1225487104953329E-3</v>
      </c>
      <c r="G755" s="193">
        <v>7.7810464413829994E-3</v>
      </c>
      <c r="H755" s="193">
        <v>2.2221442233284483E-3</v>
      </c>
      <c r="I755" s="193">
        <v>-5.544502125736428E-3</v>
      </c>
      <c r="J755" s="193">
        <v>-4.3446635282130552E-3</v>
      </c>
      <c r="K755" s="193">
        <v>-2.9993976428017155E-2</v>
      </c>
      <c r="L755" s="193">
        <v>1.4542555475305918E-2</v>
      </c>
      <c r="M755" s="193">
        <v>1.5337395941948995E-2</v>
      </c>
      <c r="N755" s="193">
        <v>2.7374521125212603E-2</v>
      </c>
      <c r="O755" s="285">
        <v>2.1833207495696172E-3</v>
      </c>
      <c r="P755" s="193">
        <v>2.1833207495693951E-3</v>
      </c>
      <c r="Q755" s="193">
        <v>2.1833207495693951E-3</v>
      </c>
      <c r="R755" s="193">
        <v>2.1833207495692841E-3</v>
      </c>
      <c r="S755" s="193">
        <v>2.1833207495693951E-3</v>
      </c>
      <c r="T755" s="193">
        <v>2.1833207495693951E-3</v>
      </c>
    </row>
    <row r="756" spans="1:21" x14ac:dyDescent="0.25">
      <c r="A756" t="str">
        <f t="shared" si="18"/>
        <v>202 kleinhandel in voedingswaren</v>
      </c>
      <c r="B756" s="10">
        <v>202</v>
      </c>
      <c r="C756" s="3" t="s">
        <v>88</v>
      </c>
      <c r="D756" s="194"/>
      <c r="E756" s="50">
        <v>232.97891778217749</v>
      </c>
      <c r="F756" s="50">
        <v>200.24118031732073</v>
      </c>
      <c r="G756" s="50">
        <v>191.60673387163041</v>
      </c>
      <c r="H756" s="50">
        <v>160.9362357346123</v>
      </c>
      <c r="I756" s="50">
        <v>170.15065619915316</v>
      </c>
      <c r="J756" s="50">
        <v>179.06339161572299</v>
      </c>
      <c r="K756" s="50">
        <v>186.80337906451683</v>
      </c>
      <c r="L756" s="50">
        <v>193.24211754639353</v>
      </c>
      <c r="M756" s="50">
        <v>227.71978821557516</v>
      </c>
      <c r="N756" s="50">
        <v>279.32093005401583</v>
      </c>
      <c r="O756" s="284">
        <v>144.26187741763573</v>
      </c>
      <c r="P756" s="50">
        <v>154.39364208769848</v>
      </c>
      <c r="Q756" s="50">
        <v>166.16241988841267</v>
      </c>
      <c r="R756" s="50">
        <v>177.65230779955232</v>
      </c>
      <c r="S756" s="50">
        <v>188.57116145426389</v>
      </c>
      <c r="T756" s="50">
        <v>198.97040678473576</v>
      </c>
    </row>
    <row r="757" spans="1:21" x14ac:dyDescent="0.25">
      <c r="A757" t="str">
        <f t="shared" si="18"/>
        <v>202 kleinhandel in voedingswaren</v>
      </c>
      <c r="B757" s="10">
        <v>202</v>
      </c>
      <c r="C757" s="3" t="s">
        <v>89</v>
      </c>
      <c r="D757" s="194"/>
      <c r="E757" s="50">
        <v>1103.247627572116</v>
      </c>
      <c r="F757" s="50">
        <v>1165.9754768158896</v>
      </c>
      <c r="G757" s="50">
        <v>1179.0166301511842</v>
      </c>
      <c r="H757" s="50">
        <v>1027.4226219721888</v>
      </c>
      <c r="I757" s="50">
        <v>940.70020666774872</v>
      </c>
      <c r="J757" s="50">
        <v>942.79622114396352</v>
      </c>
      <c r="K757" s="50">
        <v>865.49468643390014</v>
      </c>
      <c r="L757" s="50">
        <v>1099.6245179884731</v>
      </c>
      <c r="M757" s="50">
        <v>982.73769374092149</v>
      </c>
      <c r="N757" s="50">
        <v>926.49274281621365</v>
      </c>
      <c r="O757" s="284">
        <v>732.22064937094069</v>
      </c>
      <c r="P757" s="50">
        <v>783.64578980849296</v>
      </c>
      <c r="Q757" s="50">
        <v>843.37981155974319</v>
      </c>
      <c r="R757" s="50">
        <v>901.69828999696813</v>
      </c>
      <c r="S757" s="50">
        <v>957.11840691596365</v>
      </c>
      <c r="T757" s="50">
        <v>1009.9011815834657</v>
      </c>
    </row>
    <row r="758" spans="1:21" x14ac:dyDescent="0.25">
      <c r="A758" t="str">
        <f t="shared" si="18"/>
        <v>202 kleinhandel in voedingswaren</v>
      </c>
      <c r="B758" s="10">
        <v>202</v>
      </c>
      <c r="C758" s="3" t="s">
        <v>90</v>
      </c>
      <c r="D758" s="194"/>
      <c r="E758" s="50">
        <v>768.72639452254157</v>
      </c>
      <c r="F758" s="50">
        <v>835.07636442608521</v>
      </c>
      <c r="G758" s="50">
        <v>971.18728854710014</v>
      </c>
      <c r="H758" s="50">
        <v>972.70102049825346</v>
      </c>
      <c r="I758" s="50">
        <v>957.59756485085575</v>
      </c>
      <c r="J758" s="50">
        <v>978.47518563403344</v>
      </c>
      <c r="K758" s="50">
        <v>853.60096900288727</v>
      </c>
      <c r="L758" s="50">
        <v>1098.6394806813203</v>
      </c>
      <c r="M758" s="50">
        <v>1019.6357147959548</v>
      </c>
      <c r="N758" s="50">
        <v>987.74741831818051</v>
      </c>
      <c r="O758" s="284">
        <v>675.92345203885009</v>
      </c>
      <c r="P758" s="50">
        <v>723.39474156885046</v>
      </c>
      <c r="Q758" s="50">
        <v>778.53607938956884</v>
      </c>
      <c r="R758" s="50">
        <v>832.3707087418104</v>
      </c>
      <c r="S758" s="50">
        <v>883.52981873476995</v>
      </c>
      <c r="T758" s="50">
        <v>932.25436002174035</v>
      </c>
    </row>
    <row r="759" spans="1:21" x14ac:dyDescent="0.25">
      <c r="A759" t="str">
        <f t="shared" si="18"/>
        <v>202 kleinhandel in voedingswaren</v>
      </c>
      <c r="B759" s="10">
        <v>202</v>
      </c>
      <c r="C759" s="3" t="s">
        <v>91</v>
      </c>
      <c r="D759" s="194"/>
      <c r="E759" s="50">
        <v>497.52422923894989</v>
      </c>
      <c r="F759" s="50">
        <v>507.05014776967147</v>
      </c>
      <c r="G759" s="50">
        <v>568.70482352888166</v>
      </c>
      <c r="H759" s="50">
        <v>556.56724266113031</v>
      </c>
      <c r="I759" s="50">
        <v>537.40390671922148</v>
      </c>
      <c r="J759" s="50">
        <v>561.04065227312481</v>
      </c>
      <c r="K759" s="50">
        <v>491.51443167632698</v>
      </c>
      <c r="L759" s="50">
        <v>775.73519175694969</v>
      </c>
      <c r="M759" s="50">
        <v>782.31424591681298</v>
      </c>
      <c r="N759" s="50">
        <v>831.40519923754493</v>
      </c>
      <c r="O759" s="284">
        <v>718.44421856482847</v>
      </c>
      <c r="P759" s="50">
        <v>684.77099402172121</v>
      </c>
      <c r="Q759" s="50">
        <v>634.60445328213405</v>
      </c>
      <c r="R759" s="50">
        <v>606.10089908633552</v>
      </c>
      <c r="S759" s="50">
        <v>574.98232863079136</v>
      </c>
      <c r="T759" s="50">
        <v>562.95130314078972</v>
      </c>
    </row>
    <row r="760" spans="1:21" x14ac:dyDescent="0.25">
      <c r="A760" t="str">
        <f t="shared" si="18"/>
        <v>202 kleinhandel in voedingswaren</v>
      </c>
      <c r="B760" s="10">
        <v>202</v>
      </c>
      <c r="C760" s="3" t="s">
        <v>92</v>
      </c>
      <c r="D760" s="194"/>
      <c r="E760" s="50">
        <v>362.94867906909025</v>
      </c>
      <c r="F760" s="50">
        <v>361.53012673134083</v>
      </c>
      <c r="G760" s="50">
        <v>419.69300698577558</v>
      </c>
      <c r="H760" s="50">
        <v>406.6056986955997</v>
      </c>
      <c r="I760" s="50">
        <v>382.57793860772676</v>
      </c>
      <c r="J760" s="50">
        <v>401.95717679649601</v>
      </c>
      <c r="K760" s="50">
        <v>315.48428458502821</v>
      </c>
      <c r="L760" s="50">
        <v>530.37323876628216</v>
      </c>
      <c r="M760" s="50">
        <v>524.08734706113842</v>
      </c>
      <c r="N760" s="50">
        <v>585.79997534049585</v>
      </c>
      <c r="O760" s="284">
        <v>500.30298552930628</v>
      </c>
      <c r="P760" s="50">
        <v>522.4680878077869</v>
      </c>
      <c r="Q760" s="50">
        <v>559.11365902016428</v>
      </c>
      <c r="R760" s="50">
        <v>580.28166681917355</v>
      </c>
      <c r="S760" s="50">
        <v>606.67515197916759</v>
      </c>
      <c r="T760" s="50">
        <v>612.99117887219177</v>
      </c>
    </row>
    <row r="761" spans="1:21" x14ac:dyDescent="0.25">
      <c r="A761" t="str">
        <f t="shared" si="18"/>
        <v>202 kleinhandel in voedingswaren</v>
      </c>
      <c r="B761" s="10">
        <v>202</v>
      </c>
      <c r="C761" s="3" t="s">
        <v>93</v>
      </c>
      <c r="D761" s="194"/>
      <c r="E761" s="50">
        <v>374.19043968793568</v>
      </c>
      <c r="F761" s="50">
        <v>363.06890368088733</v>
      </c>
      <c r="G761" s="50">
        <v>387.81989614242525</v>
      </c>
      <c r="H761" s="50">
        <v>348.73911533934768</v>
      </c>
      <c r="I761" s="50">
        <v>315.87876447799385</v>
      </c>
      <c r="J761" s="50">
        <v>321.86978062828496</v>
      </c>
      <c r="K761" s="50">
        <v>232.49811183681786</v>
      </c>
      <c r="L761" s="50">
        <v>427.70610961241528</v>
      </c>
      <c r="M761" s="50">
        <v>443.07579498847417</v>
      </c>
      <c r="N761" s="50">
        <v>482.19623716311696</v>
      </c>
      <c r="O761" s="284">
        <v>391.75239294336222</v>
      </c>
      <c r="P761" s="50">
        <v>397.41723229542703</v>
      </c>
      <c r="Q761" s="50">
        <v>406.48613448974766</v>
      </c>
      <c r="R761" s="50">
        <v>413.79878731927477</v>
      </c>
      <c r="S761" s="50">
        <v>426.64276616088353</v>
      </c>
      <c r="T761" s="50">
        <v>442.53177345921756</v>
      </c>
    </row>
    <row r="762" spans="1:21" x14ac:dyDescent="0.25">
      <c r="A762" t="str">
        <f t="shared" si="18"/>
        <v>202 kleinhandel in voedingswaren</v>
      </c>
      <c r="B762" s="10">
        <v>202</v>
      </c>
      <c r="C762" s="3" t="s">
        <v>94</v>
      </c>
      <c r="D762" s="194"/>
      <c r="E762" s="50">
        <v>327.18539382514274</v>
      </c>
      <c r="F762" s="50">
        <v>319.99908647525308</v>
      </c>
      <c r="G762" s="50">
        <v>375.61087137307055</v>
      </c>
      <c r="H762" s="50">
        <v>347.30041766001892</v>
      </c>
      <c r="I762" s="50">
        <v>311.63771694495171</v>
      </c>
      <c r="J762" s="50">
        <v>314.12623164500906</v>
      </c>
      <c r="K762" s="50">
        <v>200.81145141867981</v>
      </c>
      <c r="L762" s="50">
        <v>404.94080770709229</v>
      </c>
      <c r="M762" s="50">
        <v>392.00873740299068</v>
      </c>
      <c r="N762" s="50">
        <v>426.66732436618196</v>
      </c>
      <c r="O762" s="284">
        <v>320.33843507530889</v>
      </c>
      <c r="P762" s="50">
        <v>318.09680857671543</v>
      </c>
      <c r="Q762" s="50">
        <v>324.90635184366704</v>
      </c>
      <c r="R762" s="50">
        <v>335.10566256316514</v>
      </c>
      <c r="S762" s="50">
        <v>336.98516818425611</v>
      </c>
      <c r="T762" s="50">
        <v>345.55575277462412</v>
      </c>
    </row>
    <row r="763" spans="1:21" x14ac:dyDescent="0.25">
      <c r="A763" t="str">
        <f t="shared" si="18"/>
        <v>202 kleinhandel in voedingswaren</v>
      </c>
      <c r="B763" s="10">
        <v>202</v>
      </c>
      <c r="C763" s="3" t="s">
        <v>95</v>
      </c>
      <c r="D763" s="192"/>
      <c r="E763" s="50">
        <v>205.79298851135121</v>
      </c>
      <c r="F763" s="50">
        <v>215.21313541848991</v>
      </c>
      <c r="G763" s="50">
        <v>280.71761836323691</v>
      </c>
      <c r="H763" s="50">
        <v>263.69437396889981</v>
      </c>
      <c r="I763" s="50">
        <v>233.88301350461467</v>
      </c>
      <c r="J763" s="50">
        <v>245.80803245469562</v>
      </c>
      <c r="K763" s="50">
        <v>124.85290365919384</v>
      </c>
      <c r="L763" s="50">
        <v>351.40048855941717</v>
      </c>
      <c r="M763" s="50">
        <v>354.96215619745044</v>
      </c>
      <c r="N763" s="50">
        <v>412.86425933473669</v>
      </c>
      <c r="O763" s="284">
        <v>286.23655696825466</v>
      </c>
      <c r="P763" s="50">
        <v>284.62608761655895</v>
      </c>
      <c r="Q763" s="50">
        <v>272.91698657524279</v>
      </c>
      <c r="R763" s="50">
        <v>263.58815577305586</v>
      </c>
      <c r="S763" s="50">
        <v>257.10889616526237</v>
      </c>
      <c r="T763" s="50">
        <v>255.10687946814593</v>
      </c>
    </row>
    <row r="764" spans="1:21" x14ac:dyDescent="0.25">
      <c r="A764" t="str">
        <f t="shared" si="18"/>
        <v>202 kleinhandel in voedingswaren</v>
      </c>
      <c r="B764" s="10">
        <v>202</v>
      </c>
      <c r="C764" s="3" t="s">
        <v>96</v>
      </c>
      <c r="D764" s="192"/>
      <c r="E764" s="50">
        <v>115.75618157768758</v>
      </c>
      <c r="F764" s="50">
        <v>127.55012861232431</v>
      </c>
      <c r="G764" s="50">
        <v>171.38512046761272</v>
      </c>
      <c r="H764" s="50">
        <v>186.10374188352705</v>
      </c>
      <c r="I764" s="50">
        <v>189.39174101939329</v>
      </c>
      <c r="J764" s="50">
        <v>216.85545078994539</v>
      </c>
      <c r="K764" s="50">
        <v>131.16662921479983</v>
      </c>
      <c r="L764" s="50">
        <v>348.17341549755378</v>
      </c>
      <c r="M764" s="50">
        <v>369.57637098392217</v>
      </c>
      <c r="N764" s="50">
        <v>438.35586366457335</v>
      </c>
      <c r="O764" s="284">
        <v>313.69800674344981</v>
      </c>
      <c r="P764" s="50">
        <v>308.1331073670267</v>
      </c>
      <c r="Q764" s="50">
        <v>309.0614341253364</v>
      </c>
      <c r="R764" s="50">
        <v>308.42453972096604</v>
      </c>
      <c r="S764" s="50">
        <v>309.03066256062925</v>
      </c>
      <c r="T764" s="50">
        <v>305.59151325568916</v>
      </c>
    </row>
    <row r="765" spans="1:21" x14ac:dyDescent="0.25">
      <c r="A765" t="str">
        <f t="shared" si="18"/>
        <v>202 kleinhandel in voedingswaren</v>
      </c>
      <c r="B765" s="10">
        <v>202</v>
      </c>
      <c r="C765" s="3" t="s">
        <v>97</v>
      </c>
      <c r="D765" s="192"/>
      <c r="E765" s="50">
        <v>108.45859907185284</v>
      </c>
      <c r="F765" s="50">
        <v>112.2282985549046</v>
      </c>
      <c r="G765" s="50">
        <v>133.76562288390153</v>
      </c>
      <c r="H765" s="50">
        <v>159.15530562146716</v>
      </c>
      <c r="I765" s="50">
        <v>167.68157824720603</v>
      </c>
      <c r="J765" s="50">
        <v>216.45600444867395</v>
      </c>
      <c r="K765" s="50">
        <v>253.10960542750595</v>
      </c>
      <c r="L765" s="50">
        <v>384.69722646763938</v>
      </c>
      <c r="M765" s="50">
        <v>460.31408437193306</v>
      </c>
      <c r="N765" s="50">
        <v>555.34911484530494</v>
      </c>
      <c r="O765" s="284">
        <v>543.74830073538135</v>
      </c>
      <c r="P765" s="50">
        <v>584.79313824458711</v>
      </c>
      <c r="Q765" s="50">
        <v>598.37213871627932</v>
      </c>
      <c r="R765" s="50">
        <v>608.09637561185343</v>
      </c>
      <c r="S765" s="50">
        <v>609.04858986740419</v>
      </c>
      <c r="T765" s="50">
        <v>604.71272200248131</v>
      </c>
    </row>
    <row r="766" spans="1:21" x14ac:dyDescent="0.25">
      <c r="A766" t="str">
        <f t="shared" si="18"/>
        <v>202 kleinhandel in voedingswaren</v>
      </c>
      <c r="B766" s="10">
        <v>202</v>
      </c>
      <c r="C766" s="3" t="s">
        <v>98</v>
      </c>
      <c r="D766" s="192"/>
      <c r="E766" s="50">
        <v>8.2321074819105355</v>
      </c>
      <c r="F766" s="50">
        <v>11.89972178555964</v>
      </c>
      <c r="G766" s="50">
        <v>10.037830347283572</v>
      </c>
      <c r="H766" s="50">
        <v>9.2694848676420865</v>
      </c>
      <c r="I766" s="50">
        <v>10.712380719060512</v>
      </c>
      <c r="J766" s="50">
        <v>14.438334312475959</v>
      </c>
      <c r="K766" s="50">
        <v>17.506959139447932</v>
      </c>
      <c r="L766" s="50">
        <v>26.575279576189754</v>
      </c>
      <c r="M766" s="50">
        <v>41.17898492121126</v>
      </c>
      <c r="N766" s="50">
        <v>71.464997836563754</v>
      </c>
      <c r="O766" s="284">
        <v>78.434134982423245</v>
      </c>
      <c r="P766" s="50">
        <v>134.30778043183435</v>
      </c>
      <c r="Q766" s="50">
        <v>180.2367479960356</v>
      </c>
      <c r="R766" s="50">
        <v>221.69054549066345</v>
      </c>
      <c r="S766" s="50">
        <v>270.42922141001998</v>
      </c>
      <c r="T766" s="50">
        <v>309.97015576042958</v>
      </c>
    </row>
    <row r="767" spans="1:21" x14ac:dyDescent="0.25">
      <c r="A767" t="str">
        <f t="shared" si="18"/>
        <v>202 kleinhandel in voedingswaren</v>
      </c>
      <c r="B767" s="10">
        <v>202</v>
      </c>
      <c r="C767" s="3" t="s">
        <v>26</v>
      </c>
      <c r="D767" s="194"/>
      <c r="E767" s="50">
        <v>232.44688813145098</v>
      </c>
      <c r="F767" s="50">
        <v>251.67814895278858</v>
      </c>
      <c r="G767" s="50">
        <v>315.18857369879782</v>
      </c>
      <c r="H767" s="50">
        <v>354.52853237263628</v>
      </c>
      <c r="I767" s="50">
        <v>367.78569998565985</v>
      </c>
      <c r="J767" s="50">
        <v>447.74978955109532</v>
      </c>
      <c r="K767" s="50">
        <v>401.78319378175371</v>
      </c>
      <c r="L767" s="50">
        <v>759.44592154138286</v>
      </c>
      <c r="M767" s="50">
        <v>871.06944027706652</v>
      </c>
      <c r="N767" s="50">
        <v>1065.1699763464421</v>
      </c>
      <c r="O767" s="284">
        <v>935.88044246125446</v>
      </c>
      <c r="P767" s="50">
        <v>1027.2340260434482</v>
      </c>
      <c r="Q767" s="50">
        <v>1087.6703208376514</v>
      </c>
      <c r="R767" s="50">
        <v>1138.2114608234829</v>
      </c>
      <c r="S767" s="50">
        <v>1188.5084738380533</v>
      </c>
      <c r="T767" s="50">
        <v>1220.2743910186</v>
      </c>
    </row>
    <row r="768" spans="1:21" x14ac:dyDescent="0.25">
      <c r="A768" t="str">
        <f t="shared" si="18"/>
        <v>202 kleinhandel in voedingswaren</v>
      </c>
      <c r="B768" s="10">
        <v>202</v>
      </c>
      <c r="C768" s="41" t="s">
        <v>19</v>
      </c>
      <c r="D768" s="194"/>
      <c r="E768" s="50">
        <v>4105.0415583407557</v>
      </c>
      <c r="F768" s="50">
        <v>4219.8325705877269</v>
      </c>
      <c r="G768" s="50">
        <v>4689.5454426621027</v>
      </c>
      <c r="H768" s="50">
        <v>4438.4952589026871</v>
      </c>
      <c r="I768" s="50">
        <v>4217.6154679579258</v>
      </c>
      <c r="J768" s="50">
        <v>4392.886461742426</v>
      </c>
      <c r="K768" s="50">
        <v>3672.8434114591046</v>
      </c>
      <c r="L768" s="50">
        <v>5641.1078741597266</v>
      </c>
      <c r="M768" s="50">
        <v>5597.6109185963833</v>
      </c>
      <c r="N768" s="50">
        <v>5997.6640629769281</v>
      </c>
      <c r="O768" s="284">
        <v>4705.361010369742</v>
      </c>
      <c r="P768" s="50">
        <v>4896.0474098266995</v>
      </c>
      <c r="Q768" s="50">
        <v>5073.7762168863319</v>
      </c>
      <c r="R768" s="50">
        <v>5248.8079389228187</v>
      </c>
      <c r="S768" s="50">
        <v>5420.1221720634112</v>
      </c>
      <c r="T768" s="50">
        <v>5580.537227123511</v>
      </c>
      <c r="U768" s="8"/>
    </row>
    <row r="769" spans="1:20" x14ac:dyDescent="0.25">
      <c r="A769" t="str">
        <f t="shared" si="18"/>
        <v>202 kleinhandel in voedingswaren</v>
      </c>
      <c r="B769" s="10">
        <v>202</v>
      </c>
      <c r="C769" s="41" t="s">
        <v>20</v>
      </c>
      <c r="D769" s="194"/>
      <c r="E769" s="193">
        <v>5.6624734446149003E-2</v>
      </c>
      <c r="F769" s="193">
        <v>5.9641738088612249E-2</v>
      </c>
      <c r="G769" s="193">
        <v>6.7210900833040127E-2</v>
      </c>
      <c r="H769" s="193">
        <v>7.9875838925709486E-2</v>
      </c>
      <c r="I769" s="193">
        <v>8.7202283560415095E-2</v>
      </c>
      <c r="J769" s="193">
        <v>0.10192610108422803</v>
      </c>
      <c r="K769" s="193">
        <v>0.10939295493192233</v>
      </c>
      <c r="L769" s="193">
        <v>0.13462708717558541</v>
      </c>
      <c r="M769" s="193">
        <v>0.15561450285570932</v>
      </c>
      <c r="N769" s="193">
        <v>0.17759747214280408</v>
      </c>
      <c r="O769" s="285">
        <v>0.19889662884500206</v>
      </c>
      <c r="P769" s="193">
        <v>0.20980883967375802</v>
      </c>
      <c r="Q769" s="193">
        <v>0.21437096835641117</v>
      </c>
      <c r="R769" s="193">
        <v>0.21685142113564765</v>
      </c>
      <c r="S769" s="193">
        <v>0.21927706352522947</v>
      </c>
      <c r="T769" s="193">
        <v>0.21866611427437618</v>
      </c>
    </row>
    <row r="770" spans="1:20" x14ac:dyDescent="0.25">
      <c r="A770" t="str">
        <f t="shared" si="18"/>
        <v>202 kleinhandel in voedingswaren</v>
      </c>
      <c r="B770" s="10">
        <v>202</v>
      </c>
      <c r="C770" s="41" t="s">
        <v>29</v>
      </c>
      <c r="D770" s="194"/>
      <c r="E770" s="50">
        <v>4105.0415583407557</v>
      </c>
      <c r="F770" s="50">
        <v>4219.8325705877269</v>
      </c>
      <c r="G770" s="50">
        <v>4689.5454426621027</v>
      </c>
      <c r="H770" s="50">
        <v>4438.4952589026871</v>
      </c>
      <c r="I770" s="50">
        <v>4217.6154679579258</v>
      </c>
      <c r="J770" s="50">
        <v>4392.886461742426</v>
      </c>
      <c r="K770" s="50">
        <v>3672.8434114591046</v>
      </c>
      <c r="L770" s="50">
        <v>5404.1078741597266</v>
      </c>
      <c r="M770" s="50">
        <v>5303.6109185963833</v>
      </c>
      <c r="N770" s="50">
        <v>4826.9169028519864</v>
      </c>
      <c r="O770" s="284">
        <v>4705.361010369742</v>
      </c>
      <c r="P770" s="50">
        <v>4896.0474098266995</v>
      </c>
      <c r="Q770" s="50">
        <v>5073.7762168863319</v>
      </c>
      <c r="R770" s="50">
        <v>5248.8079389228187</v>
      </c>
      <c r="S770" s="50">
        <v>5420.1221720634112</v>
      </c>
      <c r="T770" s="50">
        <v>5580.537227123511</v>
      </c>
    </row>
    <row r="771" spans="1:20" x14ac:dyDescent="0.25">
      <c r="A771" t="str">
        <f t="shared" ref="A771:A834" si="19">VLOOKUP(B771,$AN$3:$AO$60,2)</f>
        <v>207 scheikundige nijverheid</v>
      </c>
      <c r="B771" s="10">
        <v>207</v>
      </c>
      <c r="C771" s="41" t="s">
        <v>25</v>
      </c>
      <c r="D771" s="50">
        <v>47082</v>
      </c>
      <c r="E771" s="50">
        <v>47661</v>
      </c>
      <c r="F771" s="50">
        <v>48381</v>
      </c>
      <c r="G771" s="50">
        <v>49362</v>
      </c>
      <c r="H771" s="50">
        <v>50704</v>
      </c>
      <c r="I771" s="50">
        <v>52049</v>
      </c>
      <c r="J771" s="50">
        <v>53427</v>
      </c>
      <c r="K771" s="50">
        <v>54456</v>
      </c>
      <c r="L771" s="50">
        <v>55911</v>
      </c>
      <c r="M771" s="50">
        <v>57159</v>
      </c>
      <c r="N771" s="50">
        <v>57621.233037527054</v>
      </c>
      <c r="O771" s="284">
        <v>58796.769783064185</v>
      </c>
      <c r="P771" s="50">
        <v>59996.288775548506</v>
      </c>
      <c r="Q771" s="50">
        <v>61220.27927928487</v>
      </c>
      <c r="R771" s="50">
        <v>62469.240540109917</v>
      </c>
      <c r="S771" s="50">
        <v>63743.681989026336</v>
      </c>
      <c r="T771" s="50">
        <v>65044.12344999145</v>
      </c>
    </row>
    <row r="772" spans="1:20" x14ac:dyDescent="0.25">
      <c r="A772" t="str">
        <f t="shared" si="19"/>
        <v>207 scheikundige nijverheid</v>
      </c>
      <c r="B772" s="10">
        <v>207</v>
      </c>
      <c r="C772" s="41" t="s">
        <v>83</v>
      </c>
      <c r="D772" s="192"/>
      <c r="E772" s="50">
        <v>579</v>
      </c>
      <c r="F772" s="50">
        <v>720</v>
      </c>
      <c r="G772" s="50">
        <v>981</v>
      </c>
      <c r="H772" s="50">
        <v>1342</v>
      </c>
      <c r="I772" s="50">
        <v>1345</v>
      </c>
      <c r="J772" s="50">
        <v>1378</v>
      </c>
      <c r="K772" s="50">
        <v>1029</v>
      </c>
      <c r="L772" s="50">
        <v>1455</v>
      </c>
      <c r="M772" s="50">
        <v>1248</v>
      </c>
      <c r="N772" s="50">
        <v>462.23303752705397</v>
      </c>
      <c r="O772" s="284">
        <v>1175.5367455371306</v>
      </c>
      <c r="P772" s="50">
        <v>1199.5189924843216</v>
      </c>
      <c r="Q772" s="50">
        <v>1223.9905037363642</v>
      </c>
      <c r="R772" s="50">
        <v>1248.9612608250463</v>
      </c>
      <c r="S772" s="50">
        <v>1274.4414489164192</v>
      </c>
      <c r="T772" s="50">
        <v>1300.4414609651139</v>
      </c>
    </row>
    <row r="773" spans="1:20" x14ac:dyDescent="0.25">
      <c r="A773" t="str">
        <f t="shared" si="19"/>
        <v>207 scheikundige nijverheid</v>
      </c>
      <c r="B773" s="10">
        <v>207</v>
      </c>
      <c r="C773" s="41" t="s">
        <v>84</v>
      </c>
      <c r="D773" s="192"/>
      <c r="E773" s="193">
        <v>1.0122976933860075</v>
      </c>
      <c r="F773" s="193">
        <v>1.0151066910052244</v>
      </c>
      <c r="G773" s="193">
        <v>1.0202765548459105</v>
      </c>
      <c r="H773" s="193">
        <v>1.0271869049066082</v>
      </c>
      <c r="I773" s="193">
        <v>1.0265265067844747</v>
      </c>
      <c r="J773" s="193">
        <v>1.0264750523545121</v>
      </c>
      <c r="K773" s="193">
        <v>1.0192599247571452</v>
      </c>
      <c r="L773" s="193">
        <v>1.0267188188629353</v>
      </c>
      <c r="M773" s="193">
        <v>1.0223211890325696</v>
      </c>
      <c r="N773" s="193">
        <v>1.0080867936375209</v>
      </c>
      <c r="O773" s="285">
        <v>1.0204011036135159</v>
      </c>
      <c r="P773" s="193">
        <v>1.0204011036135157</v>
      </c>
      <c r="Q773" s="193">
        <v>1.0204011036135154</v>
      </c>
      <c r="R773" s="193">
        <v>1.0204011036135154</v>
      </c>
      <c r="S773" s="193">
        <v>1.0204011036135157</v>
      </c>
      <c r="T773" s="193">
        <v>1.0204011036135157</v>
      </c>
    </row>
    <row r="774" spans="1:20" x14ac:dyDescent="0.25">
      <c r="A774" t="str">
        <f t="shared" si="19"/>
        <v>207 scheikundige nijverheid</v>
      </c>
      <c r="B774" s="10">
        <v>207</v>
      </c>
      <c r="C774" s="41" t="s">
        <v>8</v>
      </c>
      <c r="D774" s="50">
        <v>27</v>
      </c>
      <c r="E774" s="50">
        <v>24</v>
      </c>
      <c r="F774" s="50">
        <v>18</v>
      </c>
      <c r="G774" s="50">
        <v>21</v>
      </c>
      <c r="H774" s="50">
        <v>22</v>
      </c>
      <c r="I774" s="50">
        <v>17</v>
      </c>
      <c r="J774" s="50">
        <v>18</v>
      </c>
      <c r="K774" s="50">
        <v>20</v>
      </c>
      <c r="L774" s="50">
        <v>32</v>
      </c>
      <c r="M774" s="50">
        <v>26</v>
      </c>
      <c r="N774" s="50">
        <v>24.81769296097784</v>
      </c>
      <c r="O774" s="284">
        <v>26.096209795856325</v>
      </c>
      <c r="P774" s="50">
        <v>28.474096744363749</v>
      </c>
      <c r="Q774" s="50">
        <v>30.790502862600228</v>
      </c>
      <c r="R774" s="50">
        <v>32.69278908161737</v>
      </c>
      <c r="S774" s="50">
        <v>34.47129190297548</v>
      </c>
      <c r="T774" s="50">
        <v>34.587969899573579</v>
      </c>
    </row>
    <row r="775" spans="1:20" x14ac:dyDescent="0.25">
      <c r="A775" t="str">
        <f t="shared" si="19"/>
        <v>207 scheikundige nijverheid</v>
      </c>
      <c r="B775" s="10">
        <v>207</v>
      </c>
      <c r="C775" s="41" t="s">
        <v>9</v>
      </c>
      <c r="D775" s="50">
        <v>1289</v>
      </c>
      <c r="E775" s="50">
        <v>1324</v>
      </c>
      <c r="F775" s="50">
        <v>1342</v>
      </c>
      <c r="G775" s="50">
        <v>1275</v>
      </c>
      <c r="H775" s="50">
        <v>1311</v>
      </c>
      <c r="I775" s="50">
        <v>1335</v>
      </c>
      <c r="J775" s="50">
        <v>1354</v>
      </c>
      <c r="K775" s="50">
        <v>1382</v>
      </c>
      <c r="L775" s="50">
        <v>1403</v>
      </c>
      <c r="M775" s="50">
        <v>1452</v>
      </c>
      <c r="N775" s="50">
        <v>1485.4216493577273</v>
      </c>
      <c r="O775" s="284">
        <v>1561.9451436479872</v>
      </c>
      <c r="P775" s="50">
        <v>1704.2696038059848</v>
      </c>
      <c r="Q775" s="50">
        <v>1842.9142313361656</v>
      </c>
      <c r="R775" s="50">
        <v>1956.772402498405</v>
      </c>
      <c r="S775" s="50">
        <v>2063.221724699426</v>
      </c>
      <c r="T775" s="50">
        <v>2070.2052917224773</v>
      </c>
    </row>
    <row r="776" spans="1:20" x14ac:dyDescent="0.25">
      <c r="A776" t="str">
        <f t="shared" si="19"/>
        <v>207 scheikundige nijverheid</v>
      </c>
      <c r="B776" s="10">
        <v>207</v>
      </c>
      <c r="C776" s="41" t="s">
        <v>10</v>
      </c>
      <c r="D776" s="50">
        <v>4197</v>
      </c>
      <c r="E776" s="50">
        <v>4348</v>
      </c>
      <c r="F776" s="50">
        <v>4552</v>
      </c>
      <c r="G776" s="50">
        <v>4635</v>
      </c>
      <c r="H776" s="50">
        <v>5007</v>
      </c>
      <c r="I776" s="50">
        <v>5278</v>
      </c>
      <c r="J776" s="50">
        <v>5453</v>
      </c>
      <c r="K776" s="50">
        <v>5585</v>
      </c>
      <c r="L776" s="50">
        <v>5757</v>
      </c>
      <c r="M776" s="50">
        <v>5838</v>
      </c>
      <c r="N776" s="50">
        <v>5586.7384376601231</v>
      </c>
      <c r="O776" s="284">
        <v>5874.5467829338795</v>
      </c>
      <c r="P776" s="50">
        <v>6409.8355560089949</v>
      </c>
      <c r="Q776" s="50">
        <v>6931.284311069785</v>
      </c>
      <c r="R776" s="50">
        <v>7359.5100754840869</v>
      </c>
      <c r="S776" s="50">
        <v>7759.8708217142575</v>
      </c>
      <c r="T776" s="50">
        <v>7786.1363351706732</v>
      </c>
    </row>
    <row r="777" spans="1:20" x14ac:dyDescent="0.25">
      <c r="A777" t="str">
        <f t="shared" si="19"/>
        <v>207 scheikundige nijverheid</v>
      </c>
      <c r="B777" s="10">
        <v>207</v>
      </c>
      <c r="C777" s="41" t="s">
        <v>11</v>
      </c>
      <c r="D777" s="50">
        <v>6075</v>
      </c>
      <c r="E777" s="50">
        <v>5844</v>
      </c>
      <c r="F777" s="50">
        <v>5784</v>
      </c>
      <c r="G777" s="50">
        <v>5844</v>
      </c>
      <c r="H777" s="50">
        <v>5844</v>
      </c>
      <c r="I777" s="50">
        <v>5979</v>
      </c>
      <c r="J777" s="50">
        <v>6324</v>
      </c>
      <c r="K777" s="50">
        <v>6688</v>
      </c>
      <c r="L777" s="50">
        <v>7079</v>
      </c>
      <c r="M777" s="50">
        <v>7525</v>
      </c>
      <c r="N777" s="50">
        <v>7640.1279667453773</v>
      </c>
      <c r="O777" s="284">
        <v>7517.9208840140145</v>
      </c>
      <c r="P777" s="50">
        <v>7418.1520521843759</v>
      </c>
      <c r="Q777" s="50">
        <v>7408.0193364256111</v>
      </c>
      <c r="R777" s="50">
        <v>7496.7804737645038</v>
      </c>
      <c r="S777" s="50">
        <v>7850.7605069712927</v>
      </c>
      <c r="T777" s="50">
        <v>8382.2303255713741</v>
      </c>
    </row>
    <row r="778" spans="1:20" x14ac:dyDescent="0.25">
      <c r="A778" t="str">
        <f t="shared" si="19"/>
        <v>207 scheikundige nijverheid</v>
      </c>
      <c r="B778" s="10">
        <v>207</v>
      </c>
      <c r="C778" s="41" t="s">
        <v>12</v>
      </c>
      <c r="D778" s="50">
        <v>6729</v>
      </c>
      <c r="E778" s="50">
        <v>6825</v>
      </c>
      <c r="F778" s="50">
        <v>6905</v>
      </c>
      <c r="G778" s="50">
        <v>6906</v>
      </c>
      <c r="H778" s="50">
        <v>6967</v>
      </c>
      <c r="I778" s="50">
        <v>6903</v>
      </c>
      <c r="J778" s="50">
        <v>6904</v>
      </c>
      <c r="K778" s="50">
        <v>6793</v>
      </c>
      <c r="L778" s="50">
        <v>6901</v>
      </c>
      <c r="M778" s="50">
        <v>7039</v>
      </c>
      <c r="N778" s="50">
        <v>7165.7509593092927</v>
      </c>
      <c r="O778" s="284">
        <v>7476.520458816025</v>
      </c>
      <c r="P778" s="50">
        <v>7813.6352549859748</v>
      </c>
      <c r="Q778" s="50">
        <v>8099.8165670970247</v>
      </c>
      <c r="R778" s="50">
        <v>8404.9426956986863</v>
      </c>
      <c r="S778" s="50">
        <v>8533.5332555880141</v>
      </c>
      <c r="T778" s="50">
        <v>8397.0357768683352</v>
      </c>
    </row>
    <row r="779" spans="1:20" x14ac:dyDescent="0.25">
      <c r="A779" t="str">
        <f t="shared" si="19"/>
        <v>207 scheikundige nijverheid</v>
      </c>
      <c r="B779" s="10">
        <v>207</v>
      </c>
      <c r="C779" s="41" t="s">
        <v>13</v>
      </c>
      <c r="D779" s="50">
        <v>7599</v>
      </c>
      <c r="E779" s="50">
        <v>7343</v>
      </c>
      <c r="F779" s="50">
        <v>7052</v>
      </c>
      <c r="G779" s="50">
        <v>6952</v>
      </c>
      <c r="H779" s="50">
        <v>6942</v>
      </c>
      <c r="I779" s="50">
        <v>7100</v>
      </c>
      <c r="J779" s="50">
        <v>7291</v>
      </c>
      <c r="K779" s="50">
        <v>7515</v>
      </c>
      <c r="L779" s="50">
        <v>7527</v>
      </c>
      <c r="M779" s="50">
        <v>7637</v>
      </c>
      <c r="N779" s="50">
        <v>7622.7477746625891</v>
      </c>
      <c r="O779" s="284">
        <v>7627.0333829135361</v>
      </c>
      <c r="P779" s="50">
        <v>7622.3550702700986</v>
      </c>
      <c r="Q779" s="50">
        <v>7752.4006420448459</v>
      </c>
      <c r="R779" s="50">
        <v>7862.1118451857892</v>
      </c>
      <c r="S779" s="50">
        <v>8003.6845428096349</v>
      </c>
      <c r="T779" s="50">
        <v>8350.7941554242589</v>
      </c>
    </row>
    <row r="780" spans="1:20" x14ac:dyDescent="0.25">
      <c r="A780" t="str">
        <f t="shared" si="19"/>
        <v>207 scheikundige nijverheid</v>
      </c>
      <c r="B780" s="10">
        <v>207</v>
      </c>
      <c r="C780" s="41" t="s">
        <v>14</v>
      </c>
      <c r="D780" s="50">
        <v>8384</v>
      </c>
      <c r="E780" s="50">
        <v>8236</v>
      </c>
      <c r="F780" s="50">
        <v>8123</v>
      </c>
      <c r="G780" s="50">
        <v>8045</v>
      </c>
      <c r="H780" s="50">
        <v>7907</v>
      </c>
      <c r="I780" s="50">
        <v>7680</v>
      </c>
      <c r="J780" s="50">
        <v>7519</v>
      </c>
      <c r="K780" s="50">
        <v>7263</v>
      </c>
      <c r="L780" s="50">
        <v>7303</v>
      </c>
      <c r="M780" s="50">
        <v>7294</v>
      </c>
      <c r="N780" s="50">
        <v>7602.3004898593099</v>
      </c>
      <c r="O780" s="284">
        <v>7909.2451155963736</v>
      </c>
      <c r="P780" s="50">
        <v>8225.047942782694</v>
      </c>
      <c r="Q780" s="50">
        <v>8371.8497914303334</v>
      </c>
      <c r="R780" s="50">
        <v>8530.0395172160624</v>
      </c>
      <c r="S780" s="50">
        <v>8514.1206949905318</v>
      </c>
      <c r="T780" s="50">
        <v>8518.9074447268013</v>
      </c>
    </row>
    <row r="781" spans="1:20" x14ac:dyDescent="0.25">
      <c r="A781" t="str">
        <f t="shared" si="19"/>
        <v>207 scheikundige nijverheid</v>
      </c>
      <c r="B781" s="10">
        <v>207</v>
      </c>
      <c r="C781" s="41" t="s">
        <v>15</v>
      </c>
      <c r="D781" s="50">
        <v>6896</v>
      </c>
      <c r="E781" s="50">
        <v>7406</v>
      </c>
      <c r="F781" s="50">
        <v>7718</v>
      </c>
      <c r="G781" s="50">
        <v>8094</v>
      </c>
      <c r="H781" s="50">
        <v>8345</v>
      </c>
      <c r="I781" s="50">
        <v>8393</v>
      </c>
      <c r="J781" s="50">
        <v>8261</v>
      </c>
      <c r="K781" s="50">
        <v>8201</v>
      </c>
      <c r="L781" s="50">
        <v>8148</v>
      </c>
      <c r="M781" s="50">
        <v>8036</v>
      </c>
      <c r="N781" s="50">
        <v>7852.8087820176961</v>
      </c>
      <c r="O781" s="284">
        <v>7688.7802209880228</v>
      </c>
      <c r="P781" s="50">
        <v>7539.4909859649852</v>
      </c>
      <c r="Q781" s="50">
        <v>7521.9317940865267</v>
      </c>
      <c r="R781" s="50">
        <v>7624.7089658242749</v>
      </c>
      <c r="S781" s="50">
        <v>7954.6842126765569</v>
      </c>
      <c r="T781" s="50">
        <v>8273.2689903283936</v>
      </c>
    </row>
    <row r="782" spans="1:20" x14ac:dyDescent="0.25">
      <c r="A782" t="str">
        <f t="shared" si="19"/>
        <v>207 scheikundige nijverheid</v>
      </c>
      <c r="B782" s="10">
        <v>207</v>
      </c>
      <c r="C782" s="41" t="s">
        <v>16</v>
      </c>
      <c r="D782" s="50">
        <v>4426</v>
      </c>
      <c r="E782" s="50">
        <v>4709</v>
      </c>
      <c r="F782" s="50">
        <v>5120</v>
      </c>
      <c r="G782" s="50">
        <v>5593</v>
      </c>
      <c r="H782" s="50">
        <v>6076</v>
      </c>
      <c r="I782" s="50">
        <v>6672</v>
      </c>
      <c r="J782" s="50">
        <v>7232</v>
      </c>
      <c r="K782" s="50">
        <v>7546</v>
      </c>
      <c r="L782" s="50">
        <v>7933</v>
      </c>
      <c r="M782" s="50">
        <v>8101</v>
      </c>
      <c r="N782" s="50">
        <v>8052.1473416466106</v>
      </c>
      <c r="O782" s="284">
        <v>7941.5467127812244</v>
      </c>
      <c r="P782" s="50">
        <v>7914.6861709583409</v>
      </c>
      <c r="Q782" s="50">
        <v>7844.1833581645587</v>
      </c>
      <c r="R782" s="50">
        <v>7731.9326157807909</v>
      </c>
      <c r="S782" s="50">
        <v>7552.9571987919035</v>
      </c>
      <c r="T782" s="50">
        <v>7391.3070005077425</v>
      </c>
    </row>
    <row r="783" spans="1:20" x14ac:dyDescent="0.25">
      <c r="A783" t="str">
        <f t="shared" si="19"/>
        <v>207 scheikundige nijverheid</v>
      </c>
      <c r="B783" s="10">
        <v>207</v>
      </c>
      <c r="C783" s="41" t="s">
        <v>17</v>
      </c>
      <c r="D783" s="50">
        <v>1354</v>
      </c>
      <c r="E783" s="50">
        <v>1501</v>
      </c>
      <c r="F783" s="50">
        <v>1643</v>
      </c>
      <c r="G783" s="50">
        <v>1890</v>
      </c>
      <c r="H783" s="50">
        <v>2171</v>
      </c>
      <c r="I783" s="50">
        <v>2584</v>
      </c>
      <c r="J783" s="50">
        <v>2939</v>
      </c>
      <c r="K783" s="50">
        <v>3306</v>
      </c>
      <c r="L783" s="50">
        <v>3672</v>
      </c>
      <c r="M783" s="50">
        <v>4025</v>
      </c>
      <c r="N783" s="50">
        <v>4358.3026034557079</v>
      </c>
      <c r="O783" s="284">
        <v>4620.617591822499</v>
      </c>
      <c r="P783" s="50">
        <v>4686.5007976627594</v>
      </c>
      <c r="Q783" s="50">
        <v>4800.3099815566811</v>
      </c>
      <c r="R783" s="50">
        <v>4791.1619027217594</v>
      </c>
      <c r="S783" s="50">
        <v>4761.6799561250227</v>
      </c>
      <c r="T783" s="50">
        <v>4696.4633270646682</v>
      </c>
    </row>
    <row r="784" spans="1:20" x14ac:dyDescent="0.25">
      <c r="A784" t="str">
        <f t="shared" si="19"/>
        <v>207 scheikundige nijverheid</v>
      </c>
      <c r="B784" s="10">
        <v>207</v>
      </c>
      <c r="C784" s="41" t="s">
        <v>85</v>
      </c>
      <c r="D784" s="50">
        <v>106</v>
      </c>
      <c r="E784" s="50">
        <v>101</v>
      </c>
      <c r="F784" s="50">
        <v>124</v>
      </c>
      <c r="G784" s="50">
        <v>107</v>
      </c>
      <c r="H784" s="50">
        <v>112</v>
      </c>
      <c r="I784" s="50">
        <v>108</v>
      </c>
      <c r="J784" s="50">
        <v>132</v>
      </c>
      <c r="K784" s="50">
        <v>157</v>
      </c>
      <c r="L784" s="50">
        <v>156</v>
      </c>
      <c r="M784" s="50">
        <v>186</v>
      </c>
      <c r="N784" s="50">
        <v>230.06933985165932</v>
      </c>
      <c r="O784" s="284">
        <v>552.51727975476354</v>
      </c>
      <c r="P784" s="50">
        <v>633.84124417995258</v>
      </c>
      <c r="Q784" s="50">
        <v>616.77876321073086</v>
      </c>
      <c r="R784" s="50">
        <v>678.58725685392653</v>
      </c>
      <c r="S784" s="50">
        <v>714.69778275671013</v>
      </c>
      <c r="T784" s="50">
        <v>1143.1868327071363</v>
      </c>
    </row>
    <row r="785" spans="1:20" x14ac:dyDescent="0.25">
      <c r="A785" t="str">
        <f t="shared" si="19"/>
        <v>207 scheikundige nijverheid</v>
      </c>
      <c r="B785" s="10">
        <v>207</v>
      </c>
      <c r="C785" s="41" t="s">
        <v>6</v>
      </c>
      <c r="D785" s="50">
        <v>5886</v>
      </c>
      <c r="E785" s="50">
        <v>6311</v>
      </c>
      <c r="F785" s="50">
        <v>6887</v>
      </c>
      <c r="G785" s="50">
        <v>7590</v>
      </c>
      <c r="H785" s="50">
        <v>8359</v>
      </c>
      <c r="I785" s="50">
        <v>9364</v>
      </c>
      <c r="J785" s="50">
        <v>10303</v>
      </c>
      <c r="K785" s="50">
        <v>11009</v>
      </c>
      <c r="L785" s="50">
        <v>11761</v>
      </c>
      <c r="M785" s="50">
        <v>12312</v>
      </c>
      <c r="N785" s="50">
        <v>12640.519284953978</v>
      </c>
      <c r="O785" s="284">
        <v>13114.681584358488</v>
      </c>
      <c r="P785" s="50">
        <v>13235.028212801051</v>
      </c>
      <c r="Q785" s="50">
        <v>13261.272102931971</v>
      </c>
      <c r="R785" s="50">
        <v>13201.681775356477</v>
      </c>
      <c r="S785" s="50">
        <v>13029.334937673637</v>
      </c>
      <c r="T785" s="50">
        <v>13230.957160279548</v>
      </c>
    </row>
    <row r="786" spans="1:20" x14ac:dyDescent="0.25">
      <c r="A786" t="str">
        <f t="shared" si="19"/>
        <v>207 scheikundige nijverheid</v>
      </c>
      <c r="B786" s="10">
        <v>207</v>
      </c>
      <c r="C786" s="41" t="s">
        <v>86</v>
      </c>
      <c r="D786" s="193">
        <v>1.0241092787920223</v>
      </c>
      <c r="E786" s="192"/>
      <c r="F786" s="192"/>
      <c r="G786" s="192"/>
      <c r="H786" s="192"/>
      <c r="I786" s="192"/>
      <c r="J786" s="192"/>
      <c r="K786" s="192"/>
      <c r="L786" s="192"/>
      <c r="M786" s="192"/>
      <c r="N786" s="192"/>
      <c r="O786" s="286"/>
      <c r="P786" s="192"/>
      <c r="Q786" s="192"/>
      <c r="R786" s="192"/>
      <c r="S786" s="192"/>
      <c r="T786" s="192"/>
    </row>
    <row r="787" spans="1:20" x14ac:dyDescent="0.25">
      <c r="A787" t="str">
        <f t="shared" si="19"/>
        <v>207 scheikundige nijverheid</v>
      </c>
      <c r="B787" s="10">
        <v>207</v>
      </c>
      <c r="C787" s="41" t="s">
        <v>87</v>
      </c>
      <c r="D787" s="192"/>
      <c r="E787" s="193">
        <v>5.9057927030073953E-3</v>
      </c>
      <c r="F787" s="193">
        <v>4.5012938933989277E-3</v>
      </c>
      <c r="G787" s="193">
        <v>1.9163619730558912E-3</v>
      </c>
      <c r="H787" s="193">
        <v>-1.5388130572929759E-3</v>
      </c>
      <c r="I787" s="193">
        <v>-1.2086139962261822E-3</v>
      </c>
      <c r="J787" s="193">
        <v>-1.1828867812448962E-3</v>
      </c>
      <c r="K787" s="193">
        <v>2.4246770174385368E-3</v>
      </c>
      <c r="L787" s="193">
        <v>-1.3047700354564817E-3</v>
      </c>
      <c r="M787" s="193">
        <v>8.9404487972633007E-4</v>
      </c>
      <c r="N787" s="193">
        <v>8.0112425772507212E-3</v>
      </c>
      <c r="O787" s="285">
        <v>1.854087589253206E-3</v>
      </c>
      <c r="P787" s="193">
        <v>1.8540875892533171E-3</v>
      </c>
      <c r="Q787" s="193">
        <v>1.8540875892534281E-3</v>
      </c>
      <c r="R787" s="193">
        <v>1.8540875892534281E-3</v>
      </c>
      <c r="S787" s="193">
        <v>1.8540875892533171E-3</v>
      </c>
      <c r="T787" s="193">
        <v>1.8540875892533171E-3</v>
      </c>
    </row>
    <row r="788" spans="1:20" x14ac:dyDescent="0.25">
      <c r="A788" t="str">
        <f t="shared" si="19"/>
        <v>207 scheikundige nijverheid</v>
      </c>
      <c r="B788" s="10">
        <v>207</v>
      </c>
      <c r="C788" s="41" t="s">
        <v>88</v>
      </c>
      <c r="D788" s="194"/>
      <c r="E788" s="50">
        <v>12.214441391100692</v>
      </c>
      <c r="F788" s="50">
        <v>10.823573265103345</v>
      </c>
      <c r="G788" s="50">
        <v>8.0711511742613347</v>
      </c>
      <c r="H788" s="50">
        <v>9.3437843610008962</v>
      </c>
      <c r="I788" s="50">
        <v>9.7959908527729809</v>
      </c>
      <c r="J788" s="50">
        <v>7.5700666579792575</v>
      </c>
      <c r="K788" s="50">
        <v>8.0803008450602221</v>
      </c>
      <c r="L788" s="50">
        <v>8.9035231090090132</v>
      </c>
      <c r="M788" s="50">
        <v>14.31599905170027</v>
      </c>
      <c r="N788" s="50">
        <v>11.816796369642104</v>
      </c>
      <c r="O788" s="284">
        <v>11.126640698155315</v>
      </c>
      <c r="P788" s="50">
        <v>11.699844560037375</v>
      </c>
      <c r="Q788" s="50">
        <v>12.765934536187707</v>
      </c>
      <c r="R788" s="50">
        <v>13.804460503494642</v>
      </c>
      <c r="S788" s="50">
        <v>14.657322020370387</v>
      </c>
      <c r="T788" s="50">
        <v>15.454687106038184</v>
      </c>
    </row>
    <row r="789" spans="1:20" x14ac:dyDescent="0.25">
      <c r="A789" t="str">
        <f t="shared" si="19"/>
        <v>207 scheikundige nijverheid</v>
      </c>
      <c r="B789" s="10">
        <v>207</v>
      </c>
      <c r="C789" s="41" t="s">
        <v>89</v>
      </c>
      <c r="D789" s="194"/>
      <c r="E789" s="50">
        <v>315.13944649354664</v>
      </c>
      <c r="F789" s="50">
        <v>321.83681840730861</v>
      </c>
      <c r="G789" s="50">
        <v>322.74326479387258</v>
      </c>
      <c r="H789" s="50">
        <v>302.22480281409025</v>
      </c>
      <c r="I789" s="50">
        <v>311.19109998025255</v>
      </c>
      <c r="J789" s="50">
        <v>316.92230805445399</v>
      </c>
      <c r="K789" s="50">
        <v>326.3174541966988</v>
      </c>
      <c r="L789" s="50">
        <v>327.91142980054883</v>
      </c>
      <c r="M789" s="50">
        <v>335.9791023116527</v>
      </c>
      <c r="N789" s="50">
        <v>358.04739739787436</v>
      </c>
      <c r="O789" s="284">
        <v>357.14284107286807</v>
      </c>
      <c r="P789" s="50">
        <v>375.54153491946983</v>
      </c>
      <c r="Q789" s="50">
        <v>409.76088406990664</v>
      </c>
      <c r="R789" s="50">
        <v>443.09548384299347</v>
      </c>
      <c r="S789" s="50">
        <v>470.47062728850949</v>
      </c>
      <c r="T789" s="50">
        <v>496.06444664450987</v>
      </c>
    </row>
    <row r="790" spans="1:20" x14ac:dyDescent="0.25">
      <c r="A790" t="str">
        <f t="shared" si="19"/>
        <v>207 scheikundige nijverheid</v>
      </c>
      <c r="B790" s="10">
        <v>207</v>
      </c>
      <c r="C790" s="41" t="s">
        <v>90</v>
      </c>
      <c r="D790" s="194"/>
      <c r="E790" s="50">
        <v>694.68842873728181</v>
      </c>
      <c r="F790" s="50">
        <v>713.57522348597274</v>
      </c>
      <c r="G790" s="50">
        <v>735.288223686121</v>
      </c>
      <c r="H790" s="50">
        <v>732.68054422316675</v>
      </c>
      <c r="I790" s="50">
        <v>793.13798521556737</v>
      </c>
      <c r="J790" s="50">
        <v>836.20175308344426</v>
      </c>
      <c r="K790" s="50">
        <v>883.59932079475539</v>
      </c>
      <c r="L790" s="50">
        <v>884.15952283065394</v>
      </c>
      <c r="M790" s="50">
        <v>924.04736402643437</v>
      </c>
      <c r="N790" s="50">
        <v>978.59875169303075</v>
      </c>
      <c r="O790" s="284">
        <v>902.08244563894812</v>
      </c>
      <c r="P790" s="50">
        <v>948.5544362067742</v>
      </c>
      <c r="Q790" s="50">
        <v>1034.9867277713167</v>
      </c>
      <c r="R790" s="50">
        <v>1119.1842919654325</v>
      </c>
      <c r="S790" s="50">
        <v>1188.3292768540125</v>
      </c>
      <c r="T790" s="50">
        <v>1252.9749382049329</v>
      </c>
    </row>
    <row r="791" spans="1:20" x14ac:dyDescent="0.25">
      <c r="A791" t="str">
        <f t="shared" si="19"/>
        <v>207 scheikundige nijverheid</v>
      </c>
      <c r="B791" s="10">
        <v>207</v>
      </c>
      <c r="C791" s="41" t="s">
        <v>91</v>
      </c>
      <c r="D791" s="194"/>
      <c r="E791" s="50">
        <v>805.65441583540769</v>
      </c>
      <c r="F791" s="50">
        <v>766.81176428868469</v>
      </c>
      <c r="G791" s="50">
        <v>743.98770733977085</v>
      </c>
      <c r="H791" s="50">
        <v>731.51337926884128</v>
      </c>
      <c r="I791" s="50">
        <v>733.44306258171559</v>
      </c>
      <c r="J791" s="50">
        <v>750.5398721587012</v>
      </c>
      <c r="K791" s="50">
        <v>816.66172493830913</v>
      </c>
      <c r="L791" s="50">
        <v>838.72501288370609</v>
      </c>
      <c r="M791" s="50">
        <v>903.32473587485356</v>
      </c>
      <c r="N791" s="50">
        <v>1013.7940418528897</v>
      </c>
      <c r="O791" s="284">
        <v>982.26302793810225</v>
      </c>
      <c r="P791" s="50">
        <v>966.55131477810403</v>
      </c>
      <c r="Q791" s="50">
        <v>953.72440464343401</v>
      </c>
      <c r="R791" s="50">
        <v>952.42167881138482</v>
      </c>
      <c r="S791" s="50">
        <v>963.83337033084831</v>
      </c>
      <c r="T791" s="50">
        <v>1009.343275500074</v>
      </c>
    </row>
    <row r="792" spans="1:20" x14ac:dyDescent="0.25">
      <c r="A792" t="str">
        <f t="shared" si="19"/>
        <v>207 scheikundige nijverheid</v>
      </c>
      <c r="B792" s="10">
        <v>207</v>
      </c>
      <c r="C792" s="41" t="s">
        <v>92</v>
      </c>
      <c r="D792" s="194"/>
      <c r="E792" s="50">
        <v>724.20425642594648</v>
      </c>
      <c r="F792" s="50">
        <v>724.95048972563859</v>
      </c>
      <c r="G792" s="50">
        <v>715.59912297362609</v>
      </c>
      <c r="H792" s="50">
        <v>691.8413191340909</v>
      </c>
      <c r="I792" s="50">
        <v>700.25278043899266</v>
      </c>
      <c r="J792" s="50">
        <v>693.99773898257956</v>
      </c>
      <c r="K792" s="50">
        <v>719.00489511998978</v>
      </c>
      <c r="L792" s="50">
        <v>682.11086219374124</v>
      </c>
      <c r="M792" s="50">
        <v>708.12957303234236</v>
      </c>
      <c r="N792" s="50">
        <v>772.38806683380415</v>
      </c>
      <c r="O792" s="284">
        <v>742.17578507020255</v>
      </c>
      <c r="P792" s="50">
        <v>774.36300432775272</v>
      </c>
      <c r="Q792" s="50">
        <v>809.27887566168158</v>
      </c>
      <c r="R792" s="50">
        <v>838.91943129842286</v>
      </c>
      <c r="S792" s="50">
        <v>870.52215170083434</v>
      </c>
      <c r="T792" s="50">
        <v>883.84061619679812</v>
      </c>
    </row>
    <row r="793" spans="1:20" x14ac:dyDescent="0.25">
      <c r="A793" t="str">
        <f t="shared" si="19"/>
        <v>207 scheikundige nijverheid</v>
      </c>
      <c r="B793" s="10">
        <v>207</v>
      </c>
      <c r="C793" s="41" t="s">
        <v>93</v>
      </c>
      <c r="D793" s="194"/>
      <c r="E793" s="50">
        <v>654.84791458773509</v>
      </c>
      <c r="F793" s="50">
        <v>622.47374205611789</v>
      </c>
      <c r="G793" s="50">
        <v>579.57642969868652</v>
      </c>
      <c r="H793" s="50">
        <v>547.3374421432502</v>
      </c>
      <c r="I793" s="50">
        <v>548.84237470103426</v>
      </c>
      <c r="J793" s="50">
        <v>561.51669670048739</v>
      </c>
      <c r="K793" s="50">
        <v>602.92503436651839</v>
      </c>
      <c r="L793" s="50">
        <v>593.42179040152428</v>
      </c>
      <c r="M793" s="50">
        <v>610.91984997333725</v>
      </c>
      <c r="N793" s="50">
        <v>674.20190572796093</v>
      </c>
      <c r="O793" s="284">
        <v>626.00926571027082</v>
      </c>
      <c r="P793" s="50">
        <v>626.361216286836</v>
      </c>
      <c r="Q793" s="50">
        <v>625.97701532030146</v>
      </c>
      <c r="R793" s="50">
        <v>636.65685614701511</v>
      </c>
      <c r="S793" s="50">
        <v>645.66676067865046</v>
      </c>
      <c r="T793" s="50">
        <v>657.29325326426522</v>
      </c>
    </row>
    <row r="794" spans="1:20" x14ac:dyDescent="0.25">
      <c r="A794" t="str">
        <f t="shared" si="19"/>
        <v>207 scheikundige nijverheid</v>
      </c>
      <c r="B794" s="10">
        <v>207</v>
      </c>
      <c r="C794" s="41" t="s">
        <v>94</v>
      </c>
      <c r="D794" s="194"/>
      <c r="E794" s="50">
        <v>595.95237989613361</v>
      </c>
      <c r="F794" s="50">
        <v>573.86477595584859</v>
      </c>
      <c r="G794" s="50">
        <v>544.9938043113641</v>
      </c>
      <c r="H794" s="50">
        <v>511.96369249144584</v>
      </c>
      <c r="I794" s="50">
        <v>505.79260138168019</v>
      </c>
      <c r="J794" s="50">
        <v>491.46951856503426</v>
      </c>
      <c r="K794" s="50">
        <v>508.29184903700025</v>
      </c>
      <c r="L794" s="50">
        <v>463.89902147385965</v>
      </c>
      <c r="M794" s="50">
        <v>482.51182854513081</v>
      </c>
      <c r="N794" s="50">
        <v>533.83003532385658</v>
      </c>
      <c r="O794" s="284">
        <v>509.58525238748086</v>
      </c>
      <c r="P794" s="50">
        <v>530.15987381738228</v>
      </c>
      <c r="Q794" s="50">
        <v>551.32826404493119</v>
      </c>
      <c r="R794" s="50">
        <v>561.16845086651801</v>
      </c>
      <c r="S794" s="50">
        <v>571.77197166224914</v>
      </c>
      <c r="T794" s="50">
        <v>570.70492662077402</v>
      </c>
    </row>
    <row r="795" spans="1:20" x14ac:dyDescent="0.25">
      <c r="A795" t="str">
        <f t="shared" si="19"/>
        <v>207 scheikundige nijverheid</v>
      </c>
      <c r="B795" s="10">
        <v>207</v>
      </c>
      <c r="C795" s="41" t="s">
        <v>95</v>
      </c>
      <c r="D795" s="192"/>
      <c r="E795" s="50">
        <v>398.07842536941996</v>
      </c>
      <c r="F795" s="50">
        <v>417.11696196191042</v>
      </c>
      <c r="G795" s="50">
        <v>414.73876257652188</v>
      </c>
      <c r="H795" s="50">
        <v>406.97752207532909</v>
      </c>
      <c r="I795" s="50">
        <v>422.35366062329047</v>
      </c>
      <c r="J795" s="50">
        <v>424.99894512543705</v>
      </c>
      <c r="K795" s="50">
        <v>448.11690471025963</v>
      </c>
      <c r="L795" s="50">
        <v>414.27701698513692</v>
      </c>
      <c r="M795" s="50">
        <v>429.51564328202448</v>
      </c>
      <c r="N795" s="50">
        <v>480.80544888267036</v>
      </c>
      <c r="O795" s="284">
        <v>421.49389382086054</v>
      </c>
      <c r="P795" s="50">
        <v>412.68977814641022</v>
      </c>
      <c r="Q795" s="50">
        <v>404.67678525150063</v>
      </c>
      <c r="R795" s="50">
        <v>403.73430818849778</v>
      </c>
      <c r="S795" s="50">
        <v>409.25079935925334</v>
      </c>
      <c r="T795" s="50">
        <v>426.9619846842744</v>
      </c>
    </row>
    <row r="796" spans="1:20" x14ac:dyDescent="0.25">
      <c r="A796" t="str">
        <f t="shared" si="19"/>
        <v>207 scheikundige nijverheid</v>
      </c>
      <c r="B796" s="10">
        <v>207</v>
      </c>
      <c r="C796" s="3" t="s">
        <v>96</v>
      </c>
      <c r="D796" s="192"/>
      <c r="E796" s="50">
        <v>276.83982674093579</v>
      </c>
      <c r="F796" s="50">
        <v>287.92727794402339</v>
      </c>
      <c r="G796" s="50">
        <v>299.82262639188269</v>
      </c>
      <c r="H796" s="50">
        <v>308.19628992436031</v>
      </c>
      <c r="I796" s="50">
        <v>336.81777842413413</v>
      </c>
      <c r="J796" s="50">
        <v>370.02817232822724</v>
      </c>
      <c r="K796" s="50">
        <v>427.17559417950957</v>
      </c>
      <c r="L796" s="50">
        <v>417.58035715148958</v>
      </c>
      <c r="M796" s="50">
        <v>456.43935208588323</v>
      </c>
      <c r="N796" s="50">
        <v>523.7619512903326</v>
      </c>
      <c r="O796" s="284">
        <v>471.02511296782751</v>
      </c>
      <c r="P796" s="50">
        <v>464.55532652512551</v>
      </c>
      <c r="Q796" s="50">
        <v>462.98406991372991</v>
      </c>
      <c r="R796" s="50">
        <v>458.85987869470165</v>
      </c>
      <c r="S796" s="50">
        <v>452.29356583818208</v>
      </c>
      <c r="T796" s="50">
        <v>441.8240708787896</v>
      </c>
    </row>
    <row r="797" spans="1:20" x14ac:dyDescent="0.25">
      <c r="A797" t="str">
        <f t="shared" si="19"/>
        <v>207 scheikundige nijverheid</v>
      </c>
      <c r="B797" s="10">
        <v>207</v>
      </c>
      <c r="C797" s="3" t="s">
        <v>97</v>
      </c>
      <c r="D797" s="192"/>
      <c r="E797" s="50">
        <v>300.14852354152578</v>
      </c>
      <c r="F797" s="50">
        <v>330.62665809610576</v>
      </c>
      <c r="G797" s="50">
        <v>357.65808626986757</v>
      </c>
      <c r="H797" s="50">
        <v>404.89624569906164</v>
      </c>
      <c r="I797" s="50">
        <v>465.81196767092143</v>
      </c>
      <c r="J797" s="50">
        <v>554.49214677052271</v>
      </c>
      <c r="K797" s="50">
        <v>641.27307093256832</v>
      </c>
      <c r="L797" s="50">
        <v>709.02082997680407</v>
      </c>
      <c r="M797" s="50">
        <v>795.58901741719751</v>
      </c>
      <c r="N797" s="50">
        <v>900.71801569555862</v>
      </c>
      <c r="O797" s="284">
        <v>948.47001881087726</v>
      </c>
      <c r="P797" s="50">
        <v>1005.5559819914409</v>
      </c>
      <c r="Q797" s="50">
        <v>1019.8937302315672</v>
      </c>
      <c r="R797" s="50">
        <v>1044.6613080273653</v>
      </c>
      <c r="S797" s="50">
        <v>1042.6704690943909</v>
      </c>
      <c r="T797" s="50">
        <v>1036.2544982480763</v>
      </c>
    </row>
    <row r="798" spans="1:20" x14ac:dyDescent="0.25">
      <c r="A798" t="str">
        <f t="shared" si="19"/>
        <v>207 scheikundige nijverheid</v>
      </c>
      <c r="B798" s="10">
        <v>207</v>
      </c>
      <c r="C798" s="3" t="s">
        <v>98</v>
      </c>
      <c r="D798" s="192"/>
      <c r="E798" s="50">
        <v>41.969866376603989</v>
      </c>
      <c r="F798" s="50">
        <v>39.848301318691838</v>
      </c>
      <c r="G798" s="50">
        <v>48.602135407400112</v>
      </c>
      <c r="H798" s="50">
        <v>41.569235695880188</v>
      </c>
      <c r="I798" s="50">
        <v>43.548705640059865</v>
      </c>
      <c r="J798" s="50">
        <v>41.996173263561424</v>
      </c>
      <c r="K798" s="50">
        <v>51.804854632445725</v>
      </c>
      <c r="L798" s="50">
        <v>61.030856943710475</v>
      </c>
      <c r="M798" s="50">
        <v>60.985140497589121</v>
      </c>
      <c r="N798" s="50">
        <v>74.036850903480413</v>
      </c>
      <c r="O798" s="284">
        <v>90.16197264267322</v>
      </c>
      <c r="P798" s="50">
        <v>216.52623462984192</v>
      </c>
      <c r="Q798" s="50">
        <v>248.39631805958217</v>
      </c>
      <c r="R798" s="50">
        <v>241.70969504690694</v>
      </c>
      <c r="S798" s="50">
        <v>265.93185223019685</v>
      </c>
      <c r="T798" s="50">
        <v>280.0832217723468</v>
      </c>
    </row>
    <row r="799" spans="1:20" x14ac:dyDescent="0.25">
      <c r="A799" t="str">
        <f t="shared" si="19"/>
        <v>207 scheikundige nijverheid</v>
      </c>
      <c r="B799" s="10">
        <v>207</v>
      </c>
      <c r="C799" s="3" t="s">
        <v>26</v>
      </c>
      <c r="D799" s="194"/>
      <c r="E799" s="50">
        <v>618.95821665906556</v>
      </c>
      <c r="F799" s="50">
        <v>658.40223735882103</v>
      </c>
      <c r="G799" s="50">
        <v>706.08284806915026</v>
      </c>
      <c r="H799" s="50">
        <v>754.66177131930215</v>
      </c>
      <c r="I799" s="50">
        <v>846.17845173511546</v>
      </c>
      <c r="J799" s="50">
        <v>966.5164923623114</v>
      </c>
      <c r="K799" s="50">
        <v>1120.2535197445236</v>
      </c>
      <c r="L799" s="50">
        <v>1187.632044072004</v>
      </c>
      <c r="M799" s="50">
        <v>1313.0135100006698</v>
      </c>
      <c r="N799" s="50">
        <v>1498.5168178893716</v>
      </c>
      <c r="O799" s="284">
        <v>1509.6571044213779</v>
      </c>
      <c r="P799" s="50">
        <v>1686.6375431464082</v>
      </c>
      <c r="Q799" s="50">
        <v>1731.2741182048794</v>
      </c>
      <c r="R799" s="50">
        <v>1745.2308817689739</v>
      </c>
      <c r="S799" s="50">
        <v>1760.8958871627699</v>
      </c>
      <c r="T799" s="50">
        <v>1758.1617908992127</v>
      </c>
    </row>
    <row r="800" spans="1:20" x14ac:dyDescent="0.25">
      <c r="A800" t="str">
        <f t="shared" si="19"/>
        <v>207 scheikundige nijverheid</v>
      </c>
      <c r="B800" s="10">
        <v>207</v>
      </c>
      <c r="C800" s="3" t="s">
        <v>19</v>
      </c>
      <c r="D800" s="194"/>
      <c r="E800" s="50">
        <v>4819.7379253956369</v>
      </c>
      <c r="F800" s="50">
        <v>4809.855586505405</v>
      </c>
      <c r="G800" s="50">
        <v>4771.081314623375</v>
      </c>
      <c r="H800" s="50">
        <v>4688.5442578305165</v>
      </c>
      <c r="I800" s="50">
        <v>4870.9880075104211</v>
      </c>
      <c r="J800" s="50">
        <v>5049.7333916904281</v>
      </c>
      <c r="K800" s="50">
        <v>5433.2510037531147</v>
      </c>
      <c r="L800" s="50">
        <v>5401.040223750183</v>
      </c>
      <c r="M800" s="50">
        <v>5721.7576060981455</v>
      </c>
      <c r="N800" s="50">
        <v>6321.9992619711011</v>
      </c>
      <c r="O800" s="284">
        <v>6061.5362567582661</v>
      </c>
      <c r="P800" s="50">
        <v>6332.5585461891751</v>
      </c>
      <c r="Q800" s="50">
        <v>6533.7730095041397</v>
      </c>
      <c r="R800" s="50">
        <v>6714.2158433927325</v>
      </c>
      <c r="S800" s="50">
        <v>6895.3981670574976</v>
      </c>
      <c r="T800" s="50">
        <v>7070.7999191208792</v>
      </c>
    </row>
    <row r="801" spans="1:20" x14ac:dyDescent="0.25">
      <c r="A801" t="str">
        <f t="shared" si="19"/>
        <v>207 scheikundige nijverheid</v>
      </c>
      <c r="B801" s="10">
        <v>207</v>
      </c>
      <c r="C801" s="3" t="s">
        <v>20</v>
      </c>
      <c r="D801" s="194"/>
      <c r="E801" s="193">
        <v>0.12842155034980604</v>
      </c>
      <c r="F801" s="193">
        <v>0.13688607184091828</v>
      </c>
      <c r="G801" s="193">
        <v>0.14799220585593559</v>
      </c>
      <c r="H801" s="193">
        <v>0.1609586536500989</v>
      </c>
      <c r="I801" s="193">
        <v>0.1737180322411839</v>
      </c>
      <c r="J801" s="193">
        <v>0.19139950912116654</v>
      </c>
      <c r="K801" s="193">
        <v>0.20618475365314221</v>
      </c>
      <c r="L801" s="193">
        <v>0.21988950181292635</v>
      </c>
      <c r="M801" s="193">
        <v>0.22947730407196626</v>
      </c>
      <c r="N801" s="193">
        <v>0.23703210895696267</v>
      </c>
      <c r="O801" s="285">
        <v>0.24905519664890177</v>
      </c>
      <c r="P801" s="193">
        <v>0.26634377413871646</v>
      </c>
      <c r="Q801" s="193">
        <v>0.26497310446606243</v>
      </c>
      <c r="R801" s="193">
        <v>0.25993070858548667</v>
      </c>
      <c r="S801" s="193">
        <v>0.25537261873801326</v>
      </c>
      <c r="T801" s="193">
        <v>0.24865104528623222</v>
      </c>
    </row>
    <row r="802" spans="1:20" x14ac:dyDescent="0.25">
      <c r="A802" t="str">
        <f t="shared" si="19"/>
        <v>207 scheikundige nijverheid</v>
      </c>
      <c r="B802" s="10">
        <v>207</v>
      </c>
      <c r="C802" s="3" t="s">
        <v>29</v>
      </c>
      <c r="D802" s="194"/>
      <c r="E802" s="50">
        <v>4819.7379253956369</v>
      </c>
      <c r="F802" s="50">
        <v>4809.855586505405</v>
      </c>
      <c r="G802" s="50">
        <v>4771.081314623375</v>
      </c>
      <c r="H802" s="50">
        <v>4688.5442578305165</v>
      </c>
      <c r="I802" s="50">
        <v>4870.9880075104211</v>
      </c>
      <c r="J802" s="50">
        <v>5049.7333916904281</v>
      </c>
      <c r="K802" s="50">
        <v>5433.2510037531147</v>
      </c>
      <c r="L802" s="50">
        <v>5401.040223750183</v>
      </c>
      <c r="M802" s="50">
        <v>5721.7576060981455</v>
      </c>
      <c r="N802" s="50">
        <v>6321.9992619711011</v>
      </c>
      <c r="O802" s="284">
        <v>6061.5362567582661</v>
      </c>
      <c r="P802" s="50">
        <v>6332.5585461891751</v>
      </c>
      <c r="Q802" s="50">
        <v>6533.7730095041397</v>
      </c>
      <c r="R802" s="50">
        <v>6714.2158433927325</v>
      </c>
      <c r="S802" s="50">
        <v>6895.3981670574976</v>
      </c>
      <c r="T802" s="50">
        <v>7070.7999191208792</v>
      </c>
    </row>
    <row r="803" spans="1:20" x14ac:dyDescent="0.25">
      <c r="A803" t="str">
        <f t="shared" si="19"/>
        <v>209 metaalfabrikatennijverheid</v>
      </c>
      <c r="B803" s="10">
        <v>209</v>
      </c>
      <c r="C803" s="3" t="s">
        <v>25</v>
      </c>
      <c r="D803" s="50">
        <v>44001</v>
      </c>
      <c r="E803" s="50">
        <v>43986</v>
      </c>
      <c r="F803" s="50">
        <v>44489</v>
      </c>
      <c r="G803" s="50">
        <v>45141</v>
      </c>
      <c r="H803" s="50">
        <v>46357</v>
      </c>
      <c r="I803" s="50">
        <v>47240</v>
      </c>
      <c r="J803" s="50">
        <v>47469</v>
      </c>
      <c r="K803" s="50">
        <v>47607</v>
      </c>
      <c r="L803" s="50">
        <v>48195</v>
      </c>
      <c r="M803" s="50">
        <v>49340</v>
      </c>
      <c r="N803" s="50">
        <v>49508.683838230536</v>
      </c>
      <c r="O803" s="284">
        <v>50095.569317698784</v>
      </c>
      <c r="P803" s="50">
        <v>50689.411850744444</v>
      </c>
      <c r="Q803" s="50">
        <v>51290.293907621432</v>
      </c>
      <c r="R803" s="50">
        <v>51898.298936201834</v>
      </c>
      <c r="S803" s="50">
        <v>52513.511373564957</v>
      </c>
      <c r="T803" s="50">
        <v>53136.01665772355</v>
      </c>
    </row>
    <row r="804" spans="1:20" x14ac:dyDescent="0.25">
      <c r="A804" t="str">
        <f t="shared" si="19"/>
        <v>209 metaalfabrikatennijverheid</v>
      </c>
      <c r="B804" s="10">
        <v>209</v>
      </c>
      <c r="C804" s="3" t="s">
        <v>83</v>
      </c>
      <c r="D804" s="192"/>
      <c r="E804" s="50">
        <v>-15</v>
      </c>
      <c r="F804" s="50">
        <v>503</v>
      </c>
      <c r="G804" s="50">
        <v>652</v>
      </c>
      <c r="H804" s="50">
        <v>1216</v>
      </c>
      <c r="I804" s="50">
        <v>883</v>
      </c>
      <c r="J804" s="50">
        <v>229</v>
      </c>
      <c r="K804" s="50">
        <v>138</v>
      </c>
      <c r="L804" s="50">
        <v>588</v>
      </c>
      <c r="M804" s="50">
        <v>1145</v>
      </c>
      <c r="N804" s="50">
        <v>168.68383823053591</v>
      </c>
      <c r="O804" s="284">
        <v>586.88547946824838</v>
      </c>
      <c r="P804" s="50">
        <v>593.84253304565937</v>
      </c>
      <c r="Q804" s="50">
        <v>600.88205687698792</v>
      </c>
      <c r="R804" s="50">
        <v>608.00502858040272</v>
      </c>
      <c r="S804" s="50">
        <v>615.21243736312317</v>
      </c>
      <c r="T804" s="50">
        <v>622.50528415859299</v>
      </c>
    </row>
    <row r="805" spans="1:20" x14ac:dyDescent="0.25">
      <c r="A805" t="str">
        <f t="shared" si="19"/>
        <v>209 metaalfabrikatennijverheid</v>
      </c>
      <c r="B805" s="10">
        <v>209</v>
      </c>
      <c r="C805" s="3" t="s">
        <v>84</v>
      </c>
      <c r="D805" s="192"/>
      <c r="E805" s="193">
        <v>0.99965909865684865</v>
      </c>
      <c r="F805" s="193">
        <v>1.0114354567362343</v>
      </c>
      <c r="G805" s="193">
        <v>1.0146553080536762</v>
      </c>
      <c r="H805" s="193">
        <v>1.0269378170620944</v>
      </c>
      <c r="I805" s="193">
        <v>1.0190478244925254</v>
      </c>
      <c r="J805" s="193">
        <v>1.0048475867908553</v>
      </c>
      <c r="K805" s="193">
        <v>1.0029071604626176</v>
      </c>
      <c r="L805" s="193">
        <v>1.0123511248345831</v>
      </c>
      <c r="M805" s="193">
        <v>1.0237576512086315</v>
      </c>
      <c r="N805" s="193">
        <v>1.0034188049904851</v>
      </c>
      <c r="O805" s="285">
        <v>1.0118541927187137</v>
      </c>
      <c r="P805" s="193">
        <v>1.0118541927187132</v>
      </c>
      <c r="Q805" s="193">
        <v>1.0118541927187139</v>
      </c>
      <c r="R805" s="193">
        <v>1.0118541927187135</v>
      </c>
      <c r="S805" s="193">
        <v>1.0118541927187132</v>
      </c>
      <c r="T805" s="193">
        <v>1.0118541927187135</v>
      </c>
    </row>
    <row r="806" spans="1:20" x14ac:dyDescent="0.25">
      <c r="A806" t="str">
        <f t="shared" si="19"/>
        <v>209 metaalfabrikatennijverheid</v>
      </c>
      <c r="B806" s="10">
        <v>209</v>
      </c>
      <c r="C806" s="3" t="s">
        <v>8</v>
      </c>
      <c r="D806" s="50">
        <v>7</v>
      </c>
      <c r="E806" s="50">
        <v>8</v>
      </c>
      <c r="F806" s="50">
        <v>8</v>
      </c>
      <c r="G806" s="50">
        <v>7</v>
      </c>
      <c r="H806" s="50">
        <v>5</v>
      </c>
      <c r="I806" s="50">
        <v>9</v>
      </c>
      <c r="J806" s="50">
        <v>8</v>
      </c>
      <c r="K806" s="50">
        <v>9</v>
      </c>
      <c r="L806" s="50">
        <v>14</v>
      </c>
      <c r="M806" s="50">
        <v>5</v>
      </c>
      <c r="N806" s="50">
        <v>8.3146075897556635</v>
      </c>
      <c r="O806" s="284">
        <v>8.6796675926647726</v>
      </c>
      <c r="P806" s="50">
        <v>9.3273551273281701</v>
      </c>
      <c r="Q806" s="50">
        <v>9.9306446884990969</v>
      </c>
      <c r="R806" s="50">
        <v>10.475858536463308</v>
      </c>
      <c r="S806" s="50">
        <v>10.952974073251019</v>
      </c>
      <c r="T806" s="50">
        <v>11.007041668505273</v>
      </c>
    </row>
    <row r="807" spans="1:20" x14ac:dyDescent="0.25">
      <c r="A807" t="str">
        <f t="shared" si="19"/>
        <v>209 metaalfabrikatennijverheid</v>
      </c>
      <c r="B807" s="10">
        <v>209</v>
      </c>
      <c r="C807" s="3" t="s">
        <v>9</v>
      </c>
      <c r="D807" s="50">
        <v>1209</v>
      </c>
      <c r="E807" s="50">
        <v>1198</v>
      </c>
      <c r="F807" s="50">
        <v>1229</v>
      </c>
      <c r="G807" s="50">
        <v>1243</v>
      </c>
      <c r="H807" s="50">
        <v>1349</v>
      </c>
      <c r="I807" s="50">
        <v>1357</v>
      </c>
      <c r="J807" s="50">
        <v>1289</v>
      </c>
      <c r="K807" s="50">
        <v>1227</v>
      </c>
      <c r="L807" s="50">
        <v>1236</v>
      </c>
      <c r="M807" s="50">
        <v>1344</v>
      </c>
      <c r="N807" s="50">
        <v>1317.9692355711445</v>
      </c>
      <c r="O807" s="284">
        <v>1375.8358092822746</v>
      </c>
      <c r="P807" s="50">
        <v>1478.5023796206065</v>
      </c>
      <c r="Q807" s="50">
        <v>1574.1313161857133</v>
      </c>
      <c r="R807" s="50">
        <v>1660.5545262611399</v>
      </c>
      <c r="S807" s="50">
        <v>1736.1833027862021</v>
      </c>
      <c r="T807" s="50">
        <v>1744.7536924789424</v>
      </c>
    </row>
    <row r="808" spans="1:20" x14ac:dyDescent="0.25">
      <c r="A808" t="str">
        <f t="shared" si="19"/>
        <v>209 metaalfabrikatennijverheid</v>
      </c>
      <c r="B808" s="10">
        <v>209</v>
      </c>
      <c r="C808" s="3" t="s">
        <v>10</v>
      </c>
      <c r="D808" s="50">
        <v>4478</v>
      </c>
      <c r="E808" s="50">
        <v>4486</v>
      </c>
      <c r="F808" s="50">
        <v>4736</v>
      </c>
      <c r="G808" s="50">
        <v>4793</v>
      </c>
      <c r="H808" s="50">
        <v>5058</v>
      </c>
      <c r="I808" s="50">
        <v>5151</v>
      </c>
      <c r="J808" s="50">
        <v>5072</v>
      </c>
      <c r="K808" s="50">
        <v>4855</v>
      </c>
      <c r="L808" s="50">
        <v>4967</v>
      </c>
      <c r="M808" s="50">
        <v>5040</v>
      </c>
      <c r="N808" s="50">
        <v>5054.8656841919565</v>
      </c>
      <c r="O808" s="284">
        <v>5276.8039129605486</v>
      </c>
      <c r="P808" s="50">
        <v>5670.5655496591617</v>
      </c>
      <c r="Q808" s="50">
        <v>6037.3354383730266</v>
      </c>
      <c r="R808" s="50">
        <v>6368.798197242867</v>
      </c>
      <c r="S808" s="50">
        <v>6658.8605878329563</v>
      </c>
      <c r="T808" s="50">
        <v>6691.7309823677824</v>
      </c>
    </row>
    <row r="809" spans="1:20" x14ac:dyDescent="0.25">
      <c r="A809" t="str">
        <f t="shared" si="19"/>
        <v>209 metaalfabrikatennijverheid</v>
      </c>
      <c r="B809" s="10">
        <v>209</v>
      </c>
      <c r="C809" s="3" t="s">
        <v>11</v>
      </c>
      <c r="D809" s="50">
        <v>5746</v>
      </c>
      <c r="E809" s="50">
        <v>5609</v>
      </c>
      <c r="F809" s="50">
        <v>5397</v>
      </c>
      <c r="G809" s="50">
        <v>5392</v>
      </c>
      <c r="H809" s="50">
        <v>5523</v>
      </c>
      <c r="I809" s="50">
        <v>5690</v>
      </c>
      <c r="J809" s="50">
        <v>5829</v>
      </c>
      <c r="K809" s="50">
        <v>6010</v>
      </c>
      <c r="L809" s="50">
        <v>6143</v>
      </c>
      <c r="M809" s="50">
        <v>6385</v>
      </c>
      <c r="N809" s="50">
        <v>6293.816296148314</v>
      </c>
      <c r="O809" s="284">
        <v>6200.7919855783075</v>
      </c>
      <c r="P809" s="50">
        <v>6070.3098729156527</v>
      </c>
      <c r="Q809" s="50">
        <v>6091.121500039174</v>
      </c>
      <c r="R809" s="50">
        <v>6265.2095063439338</v>
      </c>
      <c r="S809" s="50">
        <v>6551.5277922023643</v>
      </c>
      <c r="T809" s="50">
        <v>6921.6987720579073</v>
      </c>
    </row>
    <row r="810" spans="1:20" x14ac:dyDescent="0.25">
      <c r="A810" t="str">
        <f t="shared" si="19"/>
        <v>209 metaalfabrikatennijverheid</v>
      </c>
      <c r="B810" s="10">
        <v>209</v>
      </c>
      <c r="C810" s="3" t="s">
        <v>12</v>
      </c>
      <c r="D810" s="50">
        <v>6399</v>
      </c>
      <c r="E810" s="50">
        <v>6332</v>
      </c>
      <c r="F810" s="50">
        <v>6377</v>
      </c>
      <c r="G810" s="50">
        <v>6327</v>
      </c>
      <c r="H810" s="50">
        <v>6429</v>
      </c>
      <c r="I810" s="50">
        <v>6303</v>
      </c>
      <c r="J810" s="50">
        <v>6166</v>
      </c>
      <c r="K810" s="50">
        <v>5913</v>
      </c>
      <c r="L810" s="50">
        <v>5853</v>
      </c>
      <c r="M810" s="50">
        <v>5984</v>
      </c>
      <c r="N810" s="50">
        <v>6129.2258812161508</v>
      </c>
      <c r="O810" s="284">
        <v>6293.0298065982051</v>
      </c>
      <c r="P810" s="50">
        <v>6551.0773956294033</v>
      </c>
      <c r="Q810" s="50">
        <v>6682.571448651368</v>
      </c>
      <c r="R810" s="50">
        <v>6702.6351546625756</v>
      </c>
      <c r="S810" s="50">
        <v>6606.915327102879</v>
      </c>
      <c r="T810" s="50">
        <v>6509.2633280011132</v>
      </c>
    </row>
    <row r="811" spans="1:20" x14ac:dyDescent="0.25">
      <c r="A811" t="str">
        <f t="shared" si="19"/>
        <v>209 metaalfabrikatennijverheid</v>
      </c>
      <c r="B811" s="10">
        <v>209</v>
      </c>
      <c r="C811" s="3" t="s">
        <v>13</v>
      </c>
      <c r="D811" s="50">
        <v>6977</v>
      </c>
      <c r="E811" s="50">
        <v>6733</v>
      </c>
      <c r="F811" s="50">
        <v>6594</v>
      </c>
      <c r="G811" s="50">
        <v>6490</v>
      </c>
      <c r="H811" s="50">
        <v>6427</v>
      </c>
      <c r="I811" s="50">
        <v>6511</v>
      </c>
      <c r="J811" s="50">
        <v>6469</v>
      </c>
      <c r="K811" s="50">
        <v>6566</v>
      </c>
      <c r="L811" s="50">
        <v>6560</v>
      </c>
      <c r="M811" s="50">
        <v>6575</v>
      </c>
      <c r="N811" s="50">
        <v>6539.1872828263249</v>
      </c>
      <c r="O811" s="284">
        <v>6459.2261543745344</v>
      </c>
      <c r="P811" s="50">
        <v>6272.067184374403</v>
      </c>
      <c r="Q811" s="50">
        <v>6235.5419335735687</v>
      </c>
      <c r="R811" s="50">
        <v>6281.6865725138359</v>
      </c>
      <c r="S811" s="50">
        <v>6434.1370183722902</v>
      </c>
      <c r="T811" s="50">
        <v>6606.0897119881838</v>
      </c>
    </row>
    <row r="812" spans="1:20" x14ac:dyDescent="0.25">
      <c r="A812" t="str">
        <f t="shared" si="19"/>
        <v>209 metaalfabrikatennijverheid</v>
      </c>
      <c r="B812" s="10">
        <v>209</v>
      </c>
      <c r="C812" s="3" t="s">
        <v>14</v>
      </c>
      <c r="D812" s="50">
        <v>7455</v>
      </c>
      <c r="E812" s="50">
        <v>7277</v>
      </c>
      <c r="F812" s="50">
        <v>7166</v>
      </c>
      <c r="G812" s="50">
        <v>7057</v>
      </c>
      <c r="H812" s="50">
        <v>7077</v>
      </c>
      <c r="I812" s="50">
        <v>6894</v>
      </c>
      <c r="J812" s="50">
        <v>6680</v>
      </c>
      <c r="K812" s="50">
        <v>6525</v>
      </c>
      <c r="L812" s="50">
        <v>6485</v>
      </c>
      <c r="M812" s="50">
        <v>6493</v>
      </c>
      <c r="N812" s="50">
        <v>6576.5482972587788</v>
      </c>
      <c r="O812" s="284">
        <v>6691.697119362284</v>
      </c>
      <c r="P812" s="50">
        <v>6898.0384332417098</v>
      </c>
      <c r="Q812" s="50">
        <v>6927.9178801824382</v>
      </c>
      <c r="R812" s="50">
        <v>6902.0871013165897</v>
      </c>
      <c r="S812" s="50">
        <v>6864.4928057625948</v>
      </c>
      <c r="T812" s="50">
        <v>6780.5538440449036</v>
      </c>
    </row>
    <row r="813" spans="1:20" x14ac:dyDescent="0.25">
      <c r="A813" t="str">
        <f t="shared" si="19"/>
        <v>209 metaalfabrikatennijverheid</v>
      </c>
      <c r="B813" s="10">
        <v>209</v>
      </c>
      <c r="C813" s="3" t="s">
        <v>15</v>
      </c>
      <c r="D813" s="50">
        <v>6273</v>
      </c>
      <c r="E813" s="50">
        <v>6594</v>
      </c>
      <c r="F813" s="50">
        <v>6782</v>
      </c>
      <c r="G813" s="50">
        <v>7044</v>
      </c>
      <c r="H813" s="50">
        <v>7187</v>
      </c>
      <c r="I813" s="50">
        <v>7175</v>
      </c>
      <c r="J813" s="50">
        <v>7142</v>
      </c>
      <c r="K813" s="50">
        <v>7116</v>
      </c>
      <c r="L813" s="50">
        <v>6918</v>
      </c>
      <c r="M813" s="50">
        <v>6977</v>
      </c>
      <c r="N813" s="50">
        <v>6769.2460547373621</v>
      </c>
      <c r="O813" s="284">
        <v>6638.1818772291981</v>
      </c>
      <c r="P813" s="50">
        <v>6505.1874222808474</v>
      </c>
      <c r="Q813" s="50">
        <v>6495.9227768743667</v>
      </c>
      <c r="R813" s="50">
        <v>6475.6015622871946</v>
      </c>
      <c r="S813" s="50">
        <v>6559.0863801743981</v>
      </c>
      <c r="T813" s="50">
        <v>6672.1712806533387</v>
      </c>
    </row>
    <row r="814" spans="1:20" x14ac:dyDescent="0.25">
      <c r="A814" t="str">
        <f t="shared" si="19"/>
        <v>209 metaalfabrikatennijverheid</v>
      </c>
      <c r="B814" s="10">
        <v>209</v>
      </c>
      <c r="C814" s="3" t="s">
        <v>16</v>
      </c>
      <c r="D814" s="50">
        <v>3947</v>
      </c>
      <c r="E814" s="50">
        <v>4158</v>
      </c>
      <c r="F814" s="50">
        <v>4443</v>
      </c>
      <c r="G814" s="50">
        <v>4869</v>
      </c>
      <c r="H814" s="50">
        <v>5152</v>
      </c>
      <c r="I814" s="50">
        <v>5693</v>
      </c>
      <c r="J814" s="50">
        <v>6094</v>
      </c>
      <c r="K814" s="50">
        <v>6397</v>
      </c>
      <c r="L814" s="50">
        <v>6695</v>
      </c>
      <c r="M814" s="50">
        <v>6891</v>
      </c>
      <c r="N814" s="50">
        <v>6818.7402227955372</v>
      </c>
      <c r="O814" s="284">
        <v>6694.5278088787691</v>
      </c>
      <c r="P814" s="50">
        <v>6639.3827194616933</v>
      </c>
      <c r="Q814" s="50">
        <v>6478.0947687199186</v>
      </c>
      <c r="R814" s="50">
        <v>6463.3545980075623</v>
      </c>
      <c r="S814" s="50">
        <v>6271.5803512588045</v>
      </c>
      <c r="T814" s="50">
        <v>6147.152903105658</v>
      </c>
    </row>
    <row r="815" spans="1:20" x14ac:dyDescent="0.25">
      <c r="A815" t="str">
        <f t="shared" si="19"/>
        <v>209 metaalfabrikatennijverheid</v>
      </c>
      <c r="B815" s="10">
        <v>209</v>
      </c>
      <c r="C815" s="3" t="s">
        <v>17</v>
      </c>
      <c r="D815" s="50">
        <v>1350</v>
      </c>
      <c r="E815" s="50">
        <v>1432</v>
      </c>
      <c r="F815" s="50">
        <v>1592</v>
      </c>
      <c r="G815" s="50">
        <v>1745</v>
      </c>
      <c r="H815" s="50">
        <v>1970</v>
      </c>
      <c r="I815" s="50">
        <v>2261</v>
      </c>
      <c r="J815" s="50">
        <v>2512</v>
      </c>
      <c r="K815" s="50">
        <v>2784</v>
      </c>
      <c r="L815" s="50">
        <v>3095</v>
      </c>
      <c r="M815" s="50">
        <v>3367</v>
      </c>
      <c r="N815" s="50">
        <v>3678.262135973117</v>
      </c>
      <c r="O815" s="284">
        <v>3880.1617499122203</v>
      </c>
      <c r="P815" s="50">
        <v>3965.7087234964833</v>
      </c>
      <c r="Q815" s="50">
        <v>4066.298636026213</v>
      </c>
      <c r="R815" s="50">
        <v>4028.7917789619496</v>
      </c>
      <c r="S815" s="50">
        <v>4000.7262238260269</v>
      </c>
      <c r="T815" s="50">
        <v>3917.6957634201503</v>
      </c>
    </row>
    <row r="816" spans="1:20" x14ac:dyDescent="0.25">
      <c r="A816" t="str">
        <f t="shared" si="19"/>
        <v>209 metaalfabrikatennijverheid</v>
      </c>
      <c r="B816" s="10">
        <v>209</v>
      </c>
      <c r="C816" s="3" t="s">
        <v>85</v>
      </c>
      <c r="D816" s="50">
        <v>160</v>
      </c>
      <c r="E816" s="50">
        <v>159</v>
      </c>
      <c r="F816" s="50">
        <v>165</v>
      </c>
      <c r="G816" s="50">
        <v>174</v>
      </c>
      <c r="H816" s="50">
        <v>180</v>
      </c>
      <c r="I816" s="50">
        <v>196</v>
      </c>
      <c r="J816" s="50">
        <v>208</v>
      </c>
      <c r="K816" s="50">
        <v>205</v>
      </c>
      <c r="L816" s="50">
        <v>229</v>
      </c>
      <c r="M816" s="50">
        <v>279</v>
      </c>
      <c r="N816" s="50">
        <v>322.50813992210919</v>
      </c>
      <c r="O816" s="284">
        <v>576.63342592976892</v>
      </c>
      <c r="P816" s="50">
        <v>629.24481493715791</v>
      </c>
      <c r="Q816" s="50">
        <v>691.42756430715269</v>
      </c>
      <c r="R816" s="50">
        <v>739.10408006772764</v>
      </c>
      <c r="S816" s="50">
        <v>819.04861017317205</v>
      </c>
      <c r="T816" s="50">
        <v>1133.8993379370643</v>
      </c>
    </row>
    <row r="817" spans="1:20" x14ac:dyDescent="0.25">
      <c r="A817" t="str">
        <f t="shared" si="19"/>
        <v>209 metaalfabrikatennijverheid</v>
      </c>
      <c r="B817" s="10">
        <v>209</v>
      </c>
      <c r="C817" s="3" t="s">
        <v>6</v>
      </c>
      <c r="D817" s="50">
        <v>5457</v>
      </c>
      <c r="E817" s="50">
        <v>5749</v>
      </c>
      <c r="F817" s="50">
        <v>6200</v>
      </c>
      <c r="G817" s="50">
        <v>6788</v>
      </c>
      <c r="H817" s="50">
        <v>7302</v>
      </c>
      <c r="I817" s="50">
        <v>8150</v>
      </c>
      <c r="J817" s="50">
        <v>8814</v>
      </c>
      <c r="K817" s="50">
        <v>9386</v>
      </c>
      <c r="L817" s="50">
        <v>10019</v>
      </c>
      <c r="M817" s="50">
        <v>10537</v>
      </c>
      <c r="N817" s="50">
        <v>10819.510498690763</v>
      </c>
      <c r="O817" s="284">
        <v>11151.322984720759</v>
      </c>
      <c r="P817" s="50">
        <v>11234.336257895335</v>
      </c>
      <c r="Q817" s="50">
        <v>11235.820969053284</v>
      </c>
      <c r="R817" s="50">
        <v>11231.250457037238</v>
      </c>
      <c r="S817" s="50">
        <v>11091.355185258002</v>
      </c>
      <c r="T817" s="50">
        <v>11198.748004462872</v>
      </c>
    </row>
    <row r="818" spans="1:20" x14ac:dyDescent="0.25">
      <c r="A818" t="str">
        <f t="shared" si="19"/>
        <v>209 metaalfabrikatennijverheid</v>
      </c>
      <c r="B818" s="10">
        <v>209</v>
      </c>
      <c r="C818" s="3" t="s">
        <v>86</v>
      </c>
      <c r="D818" s="193">
        <v>1.0149292104149976</v>
      </c>
      <c r="E818" s="192"/>
      <c r="F818" s="192"/>
      <c r="G818" s="192"/>
      <c r="H818" s="192"/>
      <c r="I818" s="192"/>
      <c r="J818" s="192"/>
      <c r="K818" s="192"/>
      <c r="L818" s="192"/>
      <c r="M818" s="192"/>
      <c r="N818" s="192"/>
      <c r="O818" s="286"/>
      <c r="P818" s="192"/>
      <c r="Q818" s="192"/>
      <c r="R818" s="192"/>
      <c r="S818" s="192"/>
      <c r="T818" s="192"/>
    </row>
    <row r="819" spans="1:20" x14ac:dyDescent="0.25">
      <c r="A819" t="str">
        <f t="shared" si="19"/>
        <v>209 metaalfabrikatennijverheid</v>
      </c>
      <c r="B819" s="10">
        <v>209</v>
      </c>
      <c r="C819" s="3" t="s">
        <v>87</v>
      </c>
      <c r="D819" s="192"/>
      <c r="E819" s="193">
        <v>7.6350558790744816E-3</v>
      </c>
      <c r="F819" s="193">
        <v>1.7468768393816836E-3</v>
      </c>
      <c r="G819" s="193">
        <v>1.3695118066070489E-4</v>
      </c>
      <c r="H819" s="193">
        <v>-6.0043033235483989E-3</v>
      </c>
      <c r="I819" s="193">
        <v>-2.0593070387638912E-3</v>
      </c>
      <c r="J819" s="193">
        <v>5.0408118120711665E-3</v>
      </c>
      <c r="K819" s="193">
        <v>6.0110249761899937E-3</v>
      </c>
      <c r="L819" s="193">
        <v>1.289042790207251E-3</v>
      </c>
      <c r="M819" s="193">
        <v>-4.4142203968169369E-3</v>
      </c>
      <c r="N819" s="193">
        <v>5.7552027122562688E-3</v>
      </c>
      <c r="O819" s="285">
        <v>1.5375088481419663E-3</v>
      </c>
      <c r="P819" s="193">
        <v>1.5375088481421884E-3</v>
      </c>
      <c r="Q819" s="193">
        <v>1.5375088481418553E-3</v>
      </c>
      <c r="R819" s="193">
        <v>1.5375088481420773E-3</v>
      </c>
      <c r="S819" s="193">
        <v>1.5375088481421884E-3</v>
      </c>
      <c r="T819" s="193">
        <v>1.5375088481420773E-3</v>
      </c>
    </row>
    <row r="820" spans="1:20" x14ac:dyDescent="0.25">
      <c r="A820" t="str">
        <f t="shared" si="19"/>
        <v>209 metaalfabrikatennijverheid</v>
      </c>
      <c r="B820" s="10">
        <v>209</v>
      </c>
      <c r="C820" s="3" t="s">
        <v>88</v>
      </c>
      <c r="D820" s="194"/>
      <c r="E820" s="50">
        <v>3.7238971616052918</v>
      </c>
      <c r="F820" s="50">
        <v>4.2087770380885052</v>
      </c>
      <c r="G820" s="50">
        <v>4.1958976328187374</v>
      </c>
      <c r="H820" s="50">
        <v>3.6284216471869315</v>
      </c>
      <c r="I820" s="50">
        <v>2.611454729414588</v>
      </c>
      <c r="J820" s="50">
        <v>4.7645195826037741</v>
      </c>
      <c r="K820" s="50">
        <v>4.2428902231829717</v>
      </c>
      <c r="L820" s="50">
        <v>4.7307536614069985</v>
      </c>
      <c r="M820" s="50">
        <v>7.2791044553481035</v>
      </c>
      <c r="N820" s="50">
        <v>2.6505272781696885</v>
      </c>
      <c r="O820" s="284">
        <v>4.3725503753709924</v>
      </c>
      <c r="P820" s="50">
        <v>4.564530963212551</v>
      </c>
      <c r="Q820" s="50">
        <v>4.9051419111428967</v>
      </c>
      <c r="R820" s="50">
        <v>5.2224045081661767</v>
      </c>
      <c r="S820" s="50">
        <v>5.5091257983579895</v>
      </c>
      <c r="T820" s="50">
        <v>5.760035020104886</v>
      </c>
    </row>
    <row r="821" spans="1:20" x14ac:dyDescent="0.25">
      <c r="A821" t="str">
        <f t="shared" si="19"/>
        <v>209 metaalfabrikatennijverheid</v>
      </c>
      <c r="B821" s="10">
        <v>209</v>
      </c>
      <c r="C821" s="3" t="s">
        <v>89</v>
      </c>
      <c r="D821" s="194"/>
      <c r="E821" s="50">
        <v>271.97315979643997</v>
      </c>
      <c r="F821" s="50">
        <v>262.44459297127111</v>
      </c>
      <c r="G821" s="50">
        <v>267.25713155048385</v>
      </c>
      <c r="H821" s="50">
        <v>262.66797843585022</v>
      </c>
      <c r="I821" s="50">
        <v>290.38946121903666</v>
      </c>
      <c r="J821" s="50">
        <v>301.74642456763485</v>
      </c>
      <c r="K821" s="50">
        <v>287.87635367619941</v>
      </c>
      <c r="L821" s="50">
        <v>268.23582992195486</v>
      </c>
      <c r="M821" s="50">
        <v>263.1540965977706</v>
      </c>
      <c r="N821" s="50">
        <v>299.81584853189833</v>
      </c>
      <c r="O821" s="284">
        <v>288.45018595461465</v>
      </c>
      <c r="P821" s="50">
        <v>301.11483964837021</v>
      </c>
      <c r="Q821" s="50">
        <v>323.58440153657347</v>
      </c>
      <c r="R821" s="50">
        <v>344.51370989246533</v>
      </c>
      <c r="S821" s="50">
        <v>363.42825686688604</v>
      </c>
      <c r="T821" s="50">
        <v>379.98033870870563</v>
      </c>
    </row>
    <row r="822" spans="1:20" x14ac:dyDescent="0.25">
      <c r="A822" t="str">
        <f t="shared" si="19"/>
        <v>209 metaalfabrikatennijverheid</v>
      </c>
      <c r="B822" s="10">
        <v>209</v>
      </c>
      <c r="C822" s="3" t="s">
        <v>90</v>
      </c>
      <c r="D822" s="194"/>
      <c r="E822" s="50">
        <v>807.71651833699207</v>
      </c>
      <c r="F822" s="50">
        <v>782.74514228478188</v>
      </c>
      <c r="G822" s="50">
        <v>818.74208710052187</v>
      </c>
      <c r="H822" s="50">
        <v>799.16100252298145</v>
      </c>
      <c r="I822" s="50">
        <v>863.29957688781417</v>
      </c>
      <c r="J822" s="50">
        <v>915.74553160538267</v>
      </c>
      <c r="K822" s="50">
        <v>906.62182124655101</v>
      </c>
      <c r="L822" s="50">
        <v>844.90776981355327</v>
      </c>
      <c r="M822" s="50">
        <v>836.07083977557477</v>
      </c>
      <c r="N822" s="50">
        <v>899.61246554581055</v>
      </c>
      <c r="O822" s="284">
        <v>880.9460329799482</v>
      </c>
      <c r="P822" s="50">
        <v>919.62472681977226</v>
      </c>
      <c r="Q822" s="50">
        <v>988.24826173863858</v>
      </c>
      <c r="R822" s="50">
        <v>1052.1677600330097</v>
      </c>
      <c r="S822" s="50">
        <v>1109.9340432045192</v>
      </c>
      <c r="T822" s="50">
        <v>1160.485200895243</v>
      </c>
    </row>
    <row r="823" spans="1:20" x14ac:dyDescent="0.25">
      <c r="A823" t="str">
        <f t="shared" si="19"/>
        <v>209 metaalfabrikatennijverheid</v>
      </c>
      <c r="B823" s="10">
        <v>209</v>
      </c>
      <c r="C823" s="3" t="s">
        <v>91</v>
      </c>
      <c r="D823" s="194"/>
      <c r="E823" s="50">
        <v>867.99421948350368</v>
      </c>
      <c r="F823" s="50">
        <v>814.27212076653223</v>
      </c>
      <c r="G823" s="50">
        <v>774.80679830438532</v>
      </c>
      <c r="H823" s="50">
        <v>740.97534153084132</v>
      </c>
      <c r="I823" s="50">
        <v>780.76573882708817</v>
      </c>
      <c r="J823" s="50">
        <v>844.77357702643917</v>
      </c>
      <c r="K823" s="50">
        <v>871.06577332224515</v>
      </c>
      <c r="L823" s="50">
        <v>869.73467976539916</v>
      </c>
      <c r="M823" s="50">
        <v>853.94657434175224</v>
      </c>
      <c r="N823" s="50">
        <v>952.51908173490756</v>
      </c>
      <c r="O823" s="284">
        <v>912.37083813258982</v>
      </c>
      <c r="P823" s="50">
        <v>898.88574987963352</v>
      </c>
      <c r="Q823" s="50">
        <v>879.97066420034457</v>
      </c>
      <c r="R823" s="50">
        <v>882.98758124846677</v>
      </c>
      <c r="S823" s="50">
        <v>908.22391048774114</v>
      </c>
      <c r="T823" s="50">
        <v>949.72948391879368</v>
      </c>
    </row>
    <row r="824" spans="1:20" x14ac:dyDescent="0.25">
      <c r="A824" t="str">
        <f t="shared" si="19"/>
        <v>209 metaalfabrikatennijverheid</v>
      </c>
      <c r="B824" s="10">
        <v>209</v>
      </c>
      <c r="C824" s="3" t="s">
        <v>92</v>
      </c>
      <c r="D824" s="194"/>
      <c r="E824" s="50">
        <v>833.95882479760905</v>
      </c>
      <c r="F824" s="50">
        <v>787.94300431636134</v>
      </c>
      <c r="G824" s="50">
        <v>783.27622967847981</v>
      </c>
      <c r="H824" s="50">
        <v>738.27909617130467</v>
      </c>
      <c r="I824" s="50">
        <v>775.54355849520482</v>
      </c>
      <c r="J824" s="50">
        <v>805.09596717487477</v>
      </c>
      <c r="K824" s="50">
        <v>793.57899208854747</v>
      </c>
      <c r="L824" s="50">
        <v>733.09620448179965</v>
      </c>
      <c r="M824" s="50">
        <v>692.27618004072133</v>
      </c>
      <c r="N824" s="50">
        <v>768.62431504746132</v>
      </c>
      <c r="O824" s="284">
        <v>761.42688394875267</v>
      </c>
      <c r="P824" s="50">
        <v>781.77606260514324</v>
      </c>
      <c r="Q824" s="50">
        <v>813.83302631220022</v>
      </c>
      <c r="R824" s="50">
        <v>830.16838562032376</v>
      </c>
      <c r="S824" s="50">
        <v>832.6608774038948</v>
      </c>
      <c r="T824" s="50">
        <v>820.76971015971503</v>
      </c>
    </row>
    <row r="825" spans="1:20" x14ac:dyDescent="0.25">
      <c r="A825" t="str">
        <f t="shared" si="19"/>
        <v>209 metaalfabrikatennijverheid</v>
      </c>
      <c r="B825" s="10">
        <v>209</v>
      </c>
      <c r="C825" s="3" t="s">
        <v>93</v>
      </c>
      <c r="D825" s="194"/>
      <c r="E825" s="50">
        <v>742.22668129424858</v>
      </c>
      <c r="F825" s="50">
        <v>676.62438244980967</v>
      </c>
      <c r="G825" s="50">
        <v>652.039902155606</v>
      </c>
      <c r="H825" s="50">
        <v>601.89924325249979</v>
      </c>
      <c r="I825" s="50">
        <v>621.41095281473167</v>
      </c>
      <c r="J825" s="50">
        <v>675.7615817538782</v>
      </c>
      <c r="K825" s="50">
        <v>677.67880817014805</v>
      </c>
      <c r="L825" s="50">
        <v>656.83578873329157</v>
      </c>
      <c r="M825" s="50">
        <v>618.8221667630562</v>
      </c>
      <c r="N825" s="50">
        <v>687.10111341579875</v>
      </c>
      <c r="O825" s="284">
        <v>655.77832024251086</v>
      </c>
      <c r="P825" s="50">
        <v>647.75946832210252</v>
      </c>
      <c r="Q825" s="50">
        <v>628.990347687287</v>
      </c>
      <c r="R825" s="50">
        <v>625.3274356799335</v>
      </c>
      <c r="S825" s="50">
        <v>629.95502203029275</v>
      </c>
      <c r="T825" s="50">
        <v>645.24341995824818</v>
      </c>
    </row>
    <row r="826" spans="1:20" x14ac:dyDescent="0.25">
      <c r="A826" t="str">
        <f t="shared" si="19"/>
        <v>209 metaalfabrikatennijverheid</v>
      </c>
      <c r="B826" s="10">
        <v>209</v>
      </c>
      <c r="C826" s="3" t="s">
        <v>94</v>
      </c>
      <c r="D826" s="194"/>
      <c r="E826" s="50">
        <v>680.92324691339752</v>
      </c>
      <c r="F826" s="50">
        <v>621.81684088520365</v>
      </c>
      <c r="G826" s="50">
        <v>600.79520646374988</v>
      </c>
      <c r="H826" s="50">
        <v>548.31784740123464</v>
      </c>
      <c r="I826" s="50">
        <v>577.79055478486612</v>
      </c>
      <c r="J826" s="50">
        <v>611.79802643507207</v>
      </c>
      <c r="K826" s="50">
        <v>599.28793089689998</v>
      </c>
      <c r="L826" s="50">
        <v>554.57136400626382</v>
      </c>
      <c r="M826" s="50">
        <v>514.1860310414387</v>
      </c>
      <c r="N826" s="50">
        <v>580.85040342254956</v>
      </c>
      <c r="O826" s="284">
        <v>560.58659457259319</v>
      </c>
      <c r="P826" s="50">
        <v>570.40190849326564</v>
      </c>
      <c r="Q826" s="50">
        <v>587.99049284464968</v>
      </c>
      <c r="R826" s="50">
        <v>590.53742425169298</v>
      </c>
      <c r="S826" s="50">
        <v>588.33560230725527</v>
      </c>
      <c r="T826" s="50">
        <v>585.13105530670202</v>
      </c>
    </row>
    <row r="827" spans="1:20" x14ac:dyDescent="0.25">
      <c r="A827" t="str">
        <f t="shared" si="19"/>
        <v>209 metaalfabrikatennijverheid</v>
      </c>
      <c r="B827" s="10">
        <v>209</v>
      </c>
      <c r="C827" s="3" t="s">
        <v>95</v>
      </c>
      <c r="D827" s="192"/>
      <c r="E827" s="50">
        <v>497.22669531599138</v>
      </c>
      <c r="F827" s="50">
        <v>483.84397213945323</v>
      </c>
      <c r="G827" s="50">
        <v>486.72021925228006</v>
      </c>
      <c r="H827" s="50">
        <v>462.26403842614951</v>
      </c>
      <c r="I827" s="50">
        <v>500.00113295643172</v>
      </c>
      <c r="J827" s="50">
        <v>550.10964313492764</v>
      </c>
      <c r="K827" s="50">
        <v>554.50878454631129</v>
      </c>
      <c r="L827" s="50">
        <v>518.88850509660381</v>
      </c>
      <c r="M827" s="50">
        <v>464.9954545945817</v>
      </c>
      <c r="N827" s="50">
        <v>539.91322240500119</v>
      </c>
      <c r="O827" s="284">
        <v>495.28563305016695</v>
      </c>
      <c r="P827" s="50">
        <v>485.6960563672672</v>
      </c>
      <c r="Q827" s="50">
        <v>475.96524701588123</v>
      </c>
      <c r="R827" s="50">
        <v>475.28738042216906</v>
      </c>
      <c r="S827" s="50">
        <v>473.80053749316858</v>
      </c>
      <c r="T827" s="50">
        <v>479.90887371598899</v>
      </c>
    </row>
    <row r="828" spans="1:20" x14ac:dyDescent="0.25">
      <c r="A828" t="str">
        <f t="shared" si="19"/>
        <v>209 metaalfabrikatennijverheid</v>
      </c>
      <c r="B828" s="10">
        <v>209</v>
      </c>
      <c r="C828" s="3" t="s">
        <v>96</v>
      </c>
      <c r="D828" s="192"/>
      <c r="E828" s="50">
        <v>298.92088236652637</v>
      </c>
      <c r="F828" s="50">
        <v>290.41764293375712</v>
      </c>
      <c r="G828" s="50">
        <v>303.17071442881809</v>
      </c>
      <c r="H828" s="50">
        <v>302.33730644288954</v>
      </c>
      <c r="I828" s="50">
        <v>340.23462348680619</v>
      </c>
      <c r="J828" s="50">
        <v>416.38287714388855</v>
      </c>
      <c r="K828" s="50">
        <v>451.6242747914809</v>
      </c>
      <c r="L828" s="50">
        <v>443.87298206343991</v>
      </c>
      <c r="M828" s="50">
        <v>426.36716334504126</v>
      </c>
      <c r="N828" s="50">
        <v>508.9268034737018</v>
      </c>
      <c r="O828" s="284">
        <v>474.8307827344691</v>
      </c>
      <c r="P828" s="50">
        <v>466.18110907066642</v>
      </c>
      <c r="Q828" s="50">
        <v>462.34101762909035</v>
      </c>
      <c r="R828" s="50">
        <v>451.10954650773601</v>
      </c>
      <c r="S828" s="50">
        <v>450.08309784298342</v>
      </c>
      <c r="T828" s="50">
        <v>436.72867859298623</v>
      </c>
    </row>
    <row r="829" spans="1:20" x14ac:dyDescent="0.25">
      <c r="A829" t="str">
        <f t="shared" si="19"/>
        <v>209 metaalfabrikatennijverheid</v>
      </c>
      <c r="B829" s="10">
        <v>209</v>
      </c>
      <c r="C829" s="3" t="s">
        <v>97</v>
      </c>
      <c r="D829" s="192"/>
      <c r="E829" s="50">
        <v>306.00096857773121</v>
      </c>
      <c r="F829" s="50">
        <v>316.15582169168664</v>
      </c>
      <c r="G829" s="50">
        <v>348.91749285771641</v>
      </c>
      <c r="H829" s="50">
        <v>371.7339035011571</v>
      </c>
      <c r="I829" s="50">
        <v>427.43685179121434</v>
      </c>
      <c r="J829" s="50">
        <v>506.62936968617237</v>
      </c>
      <c r="K829" s="50">
        <v>565.30890331066587</v>
      </c>
      <c r="L829" s="50">
        <v>613.37469698311486</v>
      </c>
      <c r="M829" s="50">
        <v>664.24304381358127</v>
      </c>
      <c r="N829" s="50">
        <v>756.85961675859789</v>
      </c>
      <c r="O829" s="284">
        <v>811.31368014533768</v>
      </c>
      <c r="P829" s="50">
        <v>855.84664510258483</v>
      </c>
      <c r="Q829" s="50">
        <v>874.7157271305241</v>
      </c>
      <c r="R829" s="50">
        <v>896.90282775118305</v>
      </c>
      <c r="S829" s="50">
        <v>888.62994639835892</v>
      </c>
      <c r="T829" s="50">
        <v>882.43953147388675</v>
      </c>
    </row>
    <row r="830" spans="1:20" x14ac:dyDescent="0.25">
      <c r="A830" t="str">
        <f t="shared" si="19"/>
        <v>209 metaalfabrikatennijverheid</v>
      </c>
      <c r="B830" s="10">
        <v>209</v>
      </c>
      <c r="C830" s="3" t="s">
        <v>98</v>
      </c>
      <c r="D830" s="192"/>
      <c r="E830" s="50">
        <v>52.269224919779887</v>
      </c>
      <c r="F830" s="50">
        <v>51.006321796720108</v>
      </c>
      <c r="G830" s="50">
        <v>52.665450923284737</v>
      </c>
      <c r="H830" s="50">
        <v>54.469533599004251</v>
      </c>
      <c r="I830" s="50">
        <v>57.05789270954147</v>
      </c>
      <c r="J830" s="50">
        <v>63.521328689597716</v>
      </c>
      <c r="K830" s="50">
        <v>67.612193967913882</v>
      </c>
      <c r="L830" s="50">
        <v>65.669011745250202</v>
      </c>
      <c r="M830" s="50">
        <v>72.051043899255831</v>
      </c>
      <c r="N830" s="50">
        <v>90.619981920323909</v>
      </c>
      <c r="O830" s="284">
        <v>103.39130709926994</v>
      </c>
      <c r="P830" s="50">
        <v>184.86008954195017</v>
      </c>
      <c r="Q830" s="50">
        <v>201.72651740667257</v>
      </c>
      <c r="R830" s="50">
        <v>221.66138087381745</v>
      </c>
      <c r="S830" s="50">
        <v>236.9457618622022</v>
      </c>
      <c r="T830" s="50">
        <v>262.57478773744083</v>
      </c>
    </row>
    <row r="831" spans="1:20" x14ac:dyDescent="0.25">
      <c r="A831" t="str">
        <f t="shared" si="19"/>
        <v>209 metaalfabrikatennijverheid</v>
      </c>
      <c r="B831" s="10">
        <v>209</v>
      </c>
      <c r="C831" s="3" t="s">
        <v>26</v>
      </c>
      <c r="D831" s="194"/>
      <c r="E831" s="50">
        <v>657.19107586403743</v>
      </c>
      <c r="F831" s="50">
        <v>657.57978642216392</v>
      </c>
      <c r="G831" s="50">
        <v>704.75365820981926</v>
      </c>
      <c r="H831" s="50">
        <v>728.54074354305089</v>
      </c>
      <c r="I831" s="50">
        <v>824.729367987562</v>
      </c>
      <c r="J831" s="50">
        <v>986.5335755196586</v>
      </c>
      <c r="K831" s="50">
        <v>1084.5453720700607</v>
      </c>
      <c r="L831" s="50">
        <v>1122.916690791805</v>
      </c>
      <c r="M831" s="50">
        <v>1162.6612510578782</v>
      </c>
      <c r="N831" s="50">
        <v>1356.4064021526235</v>
      </c>
      <c r="O831" s="284">
        <v>1389.5357699790766</v>
      </c>
      <c r="P831" s="50">
        <v>1506.8878437152014</v>
      </c>
      <c r="Q831" s="50">
        <v>1538.7832621662872</v>
      </c>
      <c r="R831" s="50">
        <v>1569.6737551327365</v>
      </c>
      <c r="S831" s="50">
        <v>1575.6588061035445</v>
      </c>
      <c r="T831" s="50">
        <v>1581.7429978043137</v>
      </c>
    </row>
    <row r="832" spans="1:20" x14ac:dyDescent="0.25">
      <c r="A832" t="str">
        <f t="shared" si="19"/>
        <v>209 metaalfabrikatennijverheid</v>
      </c>
      <c r="B832" s="10">
        <v>209</v>
      </c>
      <c r="C832" s="3" t="s">
        <v>19</v>
      </c>
      <c r="D832" s="194"/>
      <c r="E832" s="50">
        <v>5362.9343189638257</v>
      </c>
      <c r="F832" s="50">
        <v>5091.4786192736647</v>
      </c>
      <c r="G832" s="50">
        <v>5092.5871303481454</v>
      </c>
      <c r="H832" s="50">
        <v>4885.7337129311009</v>
      </c>
      <c r="I832" s="50">
        <v>5236.5417987021492</v>
      </c>
      <c r="J832" s="50">
        <v>5696.3288468004712</v>
      </c>
      <c r="K832" s="50">
        <v>5779.4067262401468</v>
      </c>
      <c r="L832" s="50">
        <v>5573.9175862720776</v>
      </c>
      <c r="M832" s="50">
        <v>5413.3916986681224</v>
      </c>
      <c r="N832" s="50">
        <v>6087.4933795342195</v>
      </c>
      <c r="O832" s="284">
        <v>5948.7528092356242</v>
      </c>
      <c r="P832" s="50">
        <v>6116.7111868139691</v>
      </c>
      <c r="Q832" s="50">
        <v>6242.2708454130034</v>
      </c>
      <c r="R832" s="50">
        <v>6375.8858367889643</v>
      </c>
      <c r="S832" s="50">
        <v>6487.5061816956604</v>
      </c>
      <c r="T832" s="50">
        <v>6608.7511154878148</v>
      </c>
    </row>
    <row r="833" spans="1:20" x14ac:dyDescent="0.25">
      <c r="A833" t="str">
        <f t="shared" si="19"/>
        <v>209 metaalfabrikatennijverheid</v>
      </c>
      <c r="B833" s="10">
        <v>209</v>
      </c>
      <c r="C833" s="3" t="s">
        <v>20</v>
      </c>
      <c r="D833" s="194"/>
      <c r="E833" s="193">
        <v>0.12254318937678385</v>
      </c>
      <c r="F833" s="193">
        <v>0.12915300948783565</v>
      </c>
      <c r="G833" s="193">
        <v>0.13838813949986165</v>
      </c>
      <c r="H833" s="193">
        <v>0.14911593352188182</v>
      </c>
      <c r="I833" s="193">
        <v>0.15749504151613325</v>
      </c>
      <c r="J833" s="193">
        <v>0.17318760943265721</v>
      </c>
      <c r="K833" s="193">
        <v>0.18765686919834124</v>
      </c>
      <c r="L833" s="193">
        <v>0.20145914850937527</v>
      </c>
      <c r="M833" s="193">
        <v>0.21477500904727292</v>
      </c>
      <c r="N833" s="193">
        <v>0.22281854247476948</v>
      </c>
      <c r="O833" s="285">
        <v>0.2335843855911745</v>
      </c>
      <c r="P833" s="193">
        <v>0.24635589252009443</v>
      </c>
      <c r="Q833" s="193">
        <v>0.24651017238334483</v>
      </c>
      <c r="R833" s="193">
        <v>0.24618912498020173</v>
      </c>
      <c r="S833" s="193">
        <v>0.24287588512042227</v>
      </c>
      <c r="T833" s="193">
        <v>0.23934068179651213</v>
      </c>
    </row>
    <row r="834" spans="1:20" x14ac:dyDescent="0.25">
      <c r="A834" t="str">
        <f t="shared" si="19"/>
        <v>209 metaalfabrikatennijverheid</v>
      </c>
      <c r="B834" s="10">
        <v>209</v>
      </c>
      <c r="C834" s="3" t="s">
        <v>29</v>
      </c>
      <c r="D834" s="194"/>
      <c r="E834" s="50">
        <v>5347.9343189638257</v>
      </c>
      <c r="F834" s="50">
        <v>5091.4786192736647</v>
      </c>
      <c r="G834" s="50">
        <v>5092.5871303481454</v>
      </c>
      <c r="H834" s="50">
        <v>4885.7337129311009</v>
      </c>
      <c r="I834" s="50">
        <v>5236.5417987021492</v>
      </c>
      <c r="J834" s="50">
        <v>5696.3288468004712</v>
      </c>
      <c r="K834" s="50">
        <v>5779.4067262401468</v>
      </c>
      <c r="L834" s="50">
        <v>5573.9175862720776</v>
      </c>
      <c r="M834" s="50">
        <v>5413.3916986681224</v>
      </c>
      <c r="N834" s="50">
        <v>6087.4933795342195</v>
      </c>
      <c r="O834" s="284">
        <v>5948.7528092356242</v>
      </c>
      <c r="P834" s="50">
        <v>6116.7111868139691</v>
      </c>
      <c r="Q834" s="50">
        <v>6242.2708454130034</v>
      </c>
      <c r="R834" s="50">
        <v>6375.8858367889643</v>
      </c>
      <c r="S834" s="50">
        <v>6487.5061816956604</v>
      </c>
      <c r="T834" s="50">
        <v>6608.7511154878148</v>
      </c>
    </row>
    <row r="835" spans="1:20" x14ac:dyDescent="0.25">
      <c r="A835" t="str">
        <f t="shared" ref="A835:A898" si="20">VLOOKUP(B835,$AN$3:$AO$60,2)</f>
        <v>210 ijzernijverheid</v>
      </c>
      <c r="B835" s="10">
        <v>210</v>
      </c>
      <c r="C835" s="3" t="s">
        <v>25</v>
      </c>
      <c r="D835" s="50">
        <v>2165</v>
      </c>
      <c r="E835" s="50">
        <v>2194</v>
      </c>
      <c r="F835" s="50">
        <v>2225</v>
      </c>
      <c r="G835" s="50">
        <v>2267</v>
      </c>
      <c r="H835" s="50">
        <v>2298</v>
      </c>
      <c r="I835" s="50">
        <v>2388</v>
      </c>
      <c r="J835" s="50">
        <v>2441</v>
      </c>
      <c r="K835" s="50">
        <v>2401</v>
      </c>
      <c r="L835" s="50">
        <v>2501</v>
      </c>
      <c r="M835" s="50">
        <v>2599</v>
      </c>
      <c r="N835" s="50">
        <v>2684.0623831178618</v>
      </c>
      <c r="O835" s="284">
        <v>2742.1169602540481</v>
      </c>
      <c r="P835" s="50">
        <v>2801.4272212922419</v>
      </c>
      <c r="Q835" s="50">
        <v>2862.0203258835741</v>
      </c>
      <c r="R835" s="50">
        <v>2923.9240211253123</v>
      </c>
      <c r="S835" s="50">
        <v>2987.1666542669414</v>
      </c>
      <c r="T835" s="50">
        <v>3051.7771856910795</v>
      </c>
    </row>
    <row r="836" spans="1:20" x14ac:dyDescent="0.25">
      <c r="A836" t="str">
        <f t="shared" si="20"/>
        <v>210 ijzernijverheid</v>
      </c>
      <c r="B836" s="10">
        <v>210</v>
      </c>
      <c r="C836" s="3" t="s">
        <v>83</v>
      </c>
      <c r="D836" s="192"/>
      <c r="E836" s="50">
        <v>29</v>
      </c>
      <c r="F836" s="50">
        <v>31</v>
      </c>
      <c r="G836" s="50">
        <v>42</v>
      </c>
      <c r="H836" s="50">
        <v>31</v>
      </c>
      <c r="I836" s="50">
        <v>90</v>
      </c>
      <c r="J836" s="50">
        <v>53</v>
      </c>
      <c r="K836" s="50">
        <v>-40</v>
      </c>
      <c r="L836" s="50">
        <v>100</v>
      </c>
      <c r="M836" s="50">
        <v>98</v>
      </c>
      <c r="N836" s="50">
        <v>85.062383117861827</v>
      </c>
      <c r="O836" s="284">
        <v>58.054577136186253</v>
      </c>
      <c r="P836" s="50">
        <v>59.310261038193858</v>
      </c>
      <c r="Q836" s="50">
        <v>60.593104591332121</v>
      </c>
      <c r="R836" s="50">
        <v>61.903695241738205</v>
      </c>
      <c r="S836" s="50">
        <v>63.242633141629085</v>
      </c>
      <c r="T836" s="50">
        <v>64.610531424138117</v>
      </c>
    </row>
    <row r="837" spans="1:20" x14ac:dyDescent="0.25">
      <c r="A837" t="str">
        <f t="shared" si="20"/>
        <v>210 ijzernijverheid</v>
      </c>
      <c r="B837" s="10">
        <v>210</v>
      </c>
      <c r="C837" s="3" t="s">
        <v>84</v>
      </c>
      <c r="D837" s="192"/>
      <c r="E837" s="193">
        <v>1.0133949191685911</v>
      </c>
      <c r="F837" s="193">
        <v>1.0141294439380129</v>
      </c>
      <c r="G837" s="193">
        <v>1.0188764044943821</v>
      </c>
      <c r="H837" s="193">
        <v>1.0136744596382885</v>
      </c>
      <c r="I837" s="193">
        <v>1.0391644908616189</v>
      </c>
      <c r="J837" s="193">
        <v>1.0221943048576214</v>
      </c>
      <c r="K837" s="193">
        <v>0.98361327324866854</v>
      </c>
      <c r="L837" s="193">
        <v>1.0416493127863391</v>
      </c>
      <c r="M837" s="193">
        <v>1.0391843262694922</v>
      </c>
      <c r="N837" s="193">
        <v>1.0327288892334983</v>
      </c>
      <c r="O837" s="285">
        <v>1.0216293695337844</v>
      </c>
      <c r="P837" s="193">
        <v>1.021629369533785</v>
      </c>
      <c r="Q837" s="193">
        <v>1.0216293695337841</v>
      </c>
      <c r="R837" s="193">
        <v>1.0216293695337846</v>
      </c>
      <c r="S837" s="193">
        <v>1.0216293695337848</v>
      </c>
      <c r="T837" s="193">
        <v>1.0216293695337844</v>
      </c>
    </row>
    <row r="838" spans="1:20" x14ac:dyDescent="0.25">
      <c r="A838" t="str">
        <f t="shared" si="20"/>
        <v>210 ijzernijverheid</v>
      </c>
      <c r="B838" s="10">
        <v>210</v>
      </c>
      <c r="C838" s="3" t="s">
        <v>8</v>
      </c>
      <c r="D838" s="50">
        <v>0</v>
      </c>
      <c r="E838" s="50">
        <v>0</v>
      </c>
      <c r="F838" s="50">
        <v>0</v>
      </c>
      <c r="G838" s="50">
        <v>0</v>
      </c>
      <c r="H838" s="50">
        <v>0</v>
      </c>
      <c r="I838" s="50">
        <v>0</v>
      </c>
      <c r="J838" s="50">
        <v>0</v>
      </c>
      <c r="K838" s="50">
        <v>0</v>
      </c>
      <c r="L838" s="50">
        <v>0</v>
      </c>
      <c r="M838" s="50">
        <v>0</v>
      </c>
      <c r="N838" s="50">
        <v>0</v>
      </c>
      <c r="O838" s="284">
        <v>0</v>
      </c>
      <c r="P838" s="50">
        <v>0</v>
      </c>
      <c r="Q838" s="50">
        <v>0</v>
      </c>
      <c r="R838" s="50">
        <v>0</v>
      </c>
      <c r="S838" s="50">
        <v>0</v>
      </c>
      <c r="T838" s="50">
        <v>0</v>
      </c>
    </row>
    <row r="839" spans="1:20" x14ac:dyDescent="0.25">
      <c r="A839" t="str">
        <f t="shared" si="20"/>
        <v>210 ijzernijverheid</v>
      </c>
      <c r="B839" s="10">
        <v>210</v>
      </c>
      <c r="C839" s="3" t="s">
        <v>9</v>
      </c>
      <c r="D839" s="50">
        <v>13</v>
      </c>
      <c r="E839" s="50">
        <v>19</v>
      </c>
      <c r="F839" s="50">
        <v>19</v>
      </c>
      <c r="G839" s="50">
        <v>13</v>
      </c>
      <c r="H839" s="50">
        <v>19</v>
      </c>
      <c r="I839" s="50">
        <v>26</v>
      </c>
      <c r="J839" s="50">
        <v>26</v>
      </c>
      <c r="K839" s="50">
        <v>10</v>
      </c>
      <c r="L839" s="50">
        <v>27</v>
      </c>
      <c r="M839" s="50">
        <v>32</v>
      </c>
      <c r="N839" s="50">
        <v>37.756404887829561</v>
      </c>
      <c r="O839" s="284">
        <v>39.201422172654944</v>
      </c>
      <c r="P839" s="50">
        <v>44.637011177696834</v>
      </c>
      <c r="Q839" s="50">
        <v>48.17669557275628</v>
      </c>
      <c r="R839" s="50">
        <v>51.680948929348425</v>
      </c>
      <c r="S839" s="50">
        <v>53.862444239605381</v>
      </c>
      <c r="T839" s="50">
        <v>51.883526584115558</v>
      </c>
    </row>
    <row r="840" spans="1:20" x14ac:dyDescent="0.25">
      <c r="A840" t="str">
        <f t="shared" si="20"/>
        <v>210 ijzernijverheid</v>
      </c>
      <c r="B840" s="10">
        <v>210</v>
      </c>
      <c r="C840" s="3" t="s">
        <v>10</v>
      </c>
      <c r="D840" s="50">
        <v>101</v>
      </c>
      <c r="E840" s="50">
        <v>97</v>
      </c>
      <c r="F840" s="50">
        <v>102</v>
      </c>
      <c r="G840" s="50">
        <v>98</v>
      </c>
      <c r="H840" s="50">
        <v>109</v>
      </c>
      <c r="I840" s="50">
        <v>130</v>
      </c>
      <c r="J840" s="50">
        <v>143</v>
      </c>
      <c r="K840" s="50">
        <v>128</v>
      </c>
      <c r="L840" s="50">
        <v>142</v>
      </c>
      <c r="M840" s="50">
        <v>166</v>
      </c>
      <c r="N840" s="50">
        <v>225.05778599804285</v>
      </c>
      <c r="O840" s="284">
        <v>233.67122236249222</v>
      </c>
      <c r="P840" s="50">
        <v>266.07159603960463</v>
      </c>
      <c r="Q840" s="50">
        <v>287.1708912572139</v>
      </c>
      <c r="R840" s="50">
        <v>308.05898969650826</v>
      </c>
      <c r="S840" s="50">
        <v>321.06241272235366</v>
      </c>
      <c r="T840" s="50">
        <v>309.26651140335548</v>
      </c>
    </row>
    <row r="841" spans="1:20" x14ac:dyDescent="0.25">
      <c r="A841" t="str">
        <f t="shared" si="20"/>
        <v>210 ijzernijverheid</v>
      </c>
      <c r="B841" s="10">
        <v>210</v>
      </c>
      <c r="C841" s="3" t="s">
        <v>11</v>
      </c>
      <c r="D841" s="50">
        <v>273</v>
      </c>
      <c r="E841" s="50">
        <v>250</v>
      </c>
      <c r="F841" s="50">
        <v>215</v>
      </c>
      <c r="G841" s="50">
        <v>202</v>
      </c>
      <c r="H841" s="50">
        <v>194</v>
      </c>
      <c r="I841" s="50">
        <v>200</v>
      </c>
      <c r="J841" s="50">
        <v>199</v>
      </c>
      <c r="K841" s="50">
        <v>175</v>
      </c>
      <c r="L841" s="50">
        <v>185</v>
      </c>
      <c r="M841" s="50">
        <v>190</v>
      </c>
      <c r="N841" s="50">
        <v>194.9412133818366</v>
      </c>
      <c r="O841" s="284">
        <v>224.27470113729356</v>
      </c>
      <c r="P841" s="50">
        <v>245.31330739738155</v>
      </c>
      <c r="Q841" s="50">
        <v>274.59982688022291</v>
      </c>
      <c r="R841" s="50">
        <v>319.49014708504177</v>
      </c>
      <c r="S841" s="50">
        <v>360.91236684782308</v>
      </c>
      <c r="T841" s="50">
        <v>387.36234044296225</v>
      </c>
    </row>
    <row r="842" spans="1:20" x14ac:dyDescent="0.25">
      <c r="A842" t="str">
        <f t="shared" si="20"/>
        <v>210 ijzernijverheid</v>
      </c>
      <c r="B842" s="10">
        <v>210</v>
      </c>
      <c r="C842" s="3" t="s">
        <v>12</v>
      </c>
      <c r="D842" s="50">
        <v>343</v>
      </c>
      <c r="E842" s="50">
        <v>340</v>
      </c>
      <c r="F842" s="50">
        <v>335</v>
      </c>
      <c r="G842" s="50">
        <v>323</v>
      </c>
      <c r="H842" s="50">
        <v>322</v>
      </c>
      <c r="I842" s="50">
        <v>309</v>
      </c>
      <c r="J842" s="50">
        <v>295</v>
      </c>
      <c r="K842" s="50">
        <v>273</v>
      </c>
      <c r="L842" s="50">
        <v>269</v>
      </c>
      <c r="M842" s="50">
        <v>268</v>
      </c>
      <c r="N842" s="50">
        <v>275.21112477435753</v>
      </c>
      <c r="O842" s="284">
        <v>266.25035846955228</v>
      </c>
      <c r="P842" s="50">
        <v>250.36778599786462</v>
      </c>
      <c r="Q842" s="50">
        <v>242.10407236916021</v>
      </c>
      <c r="R842" s="50">
        <v>233.91813512827267</v>
      </c>
      <c r="S842" s="50">
        <v>240.00150049432574</v>
      </c>
      <c r="T842" s="50">
        <v>276.11536761308639</v>
      </c>
    </row>
    <row r="843" spans="1:20" x14ac:dyDescent="0.25">
      <c r="A843" t="str">
        <f t="shared" si="20"/>
        <v>210 ijzernijverheid</v>
      </c>
      <c r="B843" s="10">
        <v>210</v>
      </c>
      <c r="C843" s="3" t="s">
        <v>13</v>
      </c>
      <c r="D843" s="50">
        <v>384</v>
      </c>
      <c r="E843" s="50">
        <v>351</v>
      </c>
      <c r="F843" s="50">
        <v>361</v>
      </c>
      <c r="G843" s="50">
        <v>392</v>
      </c>
      <c r="H843" s="50">
        <v>389</v>
      </c>
      <c r="I843" s="50">
        <v>374</v>
      </c>
      <c r="J843" s="50">
        <v>377</v>
      </c>
      <c r="K843" s="50">
        <v>372</v>
      </c>
      <c r="L843" s="50">
        <v>365</v>
      </c>
      <c r="M843" s="50">
        <v>385</v>
      </c>
      <c r="N843" s="50">
        <v>374.24543103785743</v>
      </c>
      <c r="O843" s="284">
        <v>369.49029338631743</v>
      </c>
      <c r="P843" s="50">
        <v>354.59328967118381</v>
      </c>
      <c r="Q843" s="50">
        <v>346.03167416665337</v>
      </c>
      <c r="R843" s="50">
        <v>329.94768533882672</v>
      </c>
      <c r="S843" s="50">
        <v>338.82564775669516</v>
      </c>
      <c r="T843" s="50">
        <v>327.79361752858824</v>
      </c>
    </row>
    <row r="844" spans="1:20" x14ac:dyDescent="0.25">
      <c r="A844" t="str">
        <f t="shared" si="20"/>
        <v>210 ijzernijverheid</v>
      </c>
      <c r="B844" s="10">
        <v>210</v>
      </c>
      <c r="C844" s="3" t="s">
        <v>14</v>
      </c>
      <c r="D844" s="50">
        <v>406</v>
      </c>
      <c r="E844" s="50">
        <v>413</v>
      </c>
      <c r="F844" s="50">
        <v>422</v>
      </c>
      <c r="G844" s="50">
        <v>409</v>
      </c>
      <c r="H844" s="50">
        <v>402</v>
      </c>
      <c r="I844" s="50">
        <v>424</v>
      </c>
      <c r="J844" s="50">
        <v>393</v>
      </c>
      <c r="K844" s="50">
        <v>408</v>
      </c>
      <c r="L844" s="50">
        <v>444</v>
      </c>
      <c r="M844" s="50">
        <v>448</v>
      </c>
      <c r="N844" s="50">
        <v>430.53861565079421</v>
      </c>
      <c r="O844" s="284">
        <v>445.56182437761811</v>
      </c>
      <c r="P844" s="50">
        <v>458.81879334450298</v>
      </c>
      <c r="Q844" s="50">
        <v>457.04524881397566</v>
      </c>
      <c r="R844" s="50">
        <v>473.99201065465792</v>
      </c>
      <c r="S844" s="50">
        <v>460.75154372974839</v>
      </c>
      <c r="T844" s="50">
        <v>454.89726514171446</v>
      </c>
    </row>
    <row r="845" spans="1:20" x14ac:dyDescent="0.25">
      <c r="A845" t="str">
        <f t="shared" si="20"/>
        <v>210 ijzernijverheid</v>
      </c>
      <c r="B845" s="10">
        <v>210</v>
      </c>
      <c r="C845" s="3" t="s">
        <v>15</v>
      </c>
      <c r="D845" s="50">
        <v>401</v>
      </c>
      <c r="E845" s="50">
        <v>403</v>
      </c>
      <c r="F845" s="50">
        <v>408</v>
      </c>
      <c r="G845" s="50">
        <v>411</v>
      </c>
      <c r="H845" s="50">
        <v>429</v>
      </c>
      <c r="I845" s="50">
        <v>417</v>
      </c>
      <c r="J845" s="50">
        <v>431</v>
      </c>
      <c r="K845" s="50">
        <v>438</v>
      </c>
      <c r="L845" s="50">
        <v>433</v>
      </c>
      <c r="M845" s="50">
        <v>429</v>
      </c>
      <c r="N845" s="50">
        <v>448.87121625243708</v>
      </c>
      <c r="O845" s="284">
        <v>420.31799473020038</v>
      </c>
      <c r="P845" s="50">
        <v>449.02720600653487</v>
      </c>
      <c r="Q845" s="50">
        <v>492.88634586195639</v>
      </c>
      <c r="R845" s="50">
        <v>491.83065383382331</v>
      </c>
      <c r="S845" s="50">
        <v>473.18747116603106</v>
      </c>
      <c r="T845" s="50">
        <v>487.57284358547179</v>
      </c>
    </row>
    <row r="846" spans="1:20" x14ac:dyDescent="0.25">
      <c r="A846" t="str">
        <f t="shared" si="20"/>
        <v>210 ijzernijverheid</v>
      </c>
      <c r="B846" s="10">
        <v>210</v>
      </c>
      <c r="C846" s="3" t="s">
        <v>16</v>
      </c>
      <c r="D846" s="50">
        <v>219</v>
      </c>
      <c r="E846" s="50">
        <v>281</v>
      </c>
      <c r="F846" s="50">
        <v>309</v>
      </c>
      <c r="G846" s="50">
        <v>330</v>
      </c>
      <c r="H846" s="50">
        <v>352</v>
      </c>
      <c r="I846" s="50">
        <v>392</v>
      </c>
      <c r="J846" s="50">
        <v>405</v>
      </c>
      <c r="K846" s="50">
        <v>417</v>
      </c>
      <c r="L846" s="50">
        <v>423</v>
      </c>
      <c r="M846" s="50">
        <v>446</v>
      </c>
      <c r="N846" s="50">
        <v>430.32417489405543</v>
      </c>
      <c r="O846" s="284">
        <v>436.59335186250962</v>
      </c>
      <c r="P846" s="50">
        <v>440.86314194530559</v>
      </c>
      <c r="Q846" s="50">
        <v>429.92874968414884</v>
      </c>
      <c r="R846" s="50">
        <v>427.18255038366254</v>
      </c>
      <c r="S846" s="50">
        <v>446.95455182997921</v>
      </c>
      <c r="T846" s="50">
        <v>419.46413661010422</v>
      </c>
    </row>
    <row r="847" spans="1:20" x14ac:dyDescent="0.25">
      <c r="A847" t="str">
        <f t="shared" si="20"/>
        <v>210 ijzernijverheid</v>
      </c>
      <c r="B847" s="10">
        <v>210</v>
      </c>
      <c r="C847" s="3" t="s">
        <v>17</v>
      </c>
      <c r="D847" s="50">
        <v>24</v>
      </c>
      <c r="E847" s="50">
        <v>39</v>
      </c>
      <c r="F847" s="50">
        <v>52</v>
      </c>
      <c r="G847" s="50">
        <v>87</v>
      </c>
      <c r="H847" s="50">
        <v>82</v>
      </c>
      <c r="I847" s="50">
        <v>115</v>
      </c>
      <c r="J847" s="50">
        <v>167</v>
      </c>
      <c r="K847" s="50">
        <v>174</v>
      </c>
      <c r="L847" s="50">
        <v>211</v>
      </c>
      <c r="M847" s="50">
        <v>234</v>
      </c>
      <c r="N847" s="50">
        <v>261.53894235650984</v>
      </c>
      <c r="O847" s="284">
        <v>272.12965385335099</v>
      </c>
      <c r="P847" s="50">
        <v>261.87045270031513</v>
      </c>
      <c r="Q847" s="50">
        <v>247.73440854915634</v>
      </c>
      <c r="R847" s="50">
        <v>256.02930836360588</v>
      </c>
      <c r="S847" s="50">
        <v>252.28442341211445</v>
      </c>
      <c r="T847" s="50">
        <v>264.87549107005032</v>
      </c>
    </row>
    <row r="848" spans="1:20" x14ac:dyDescent="0.25">
      <c r="A848" t="str">
        <f t="shared" si="20"/>
        <v>210 ijzernijverheid</v>
      </c>
      <c r="B848" s="10">
        <v>210</v>
      </c>
      <c r="C848" s="3" t="s">
        <v>85</v>
      </c>
      <c r="D848" s="50">
        <v>1</v>
      </c>
      <c r="E848" s="50">
        <v>1</v>
      </c>
      <c r="F848" s="50">
        <v>2</v>
      </c>
      <c r="G848" s="50">
        <v>2</v>
      </c>
      <c r="H848" s="50">
        <v>0</v>
      </c>
      <c r="I848" s="50">
        <v>1</v>
      </c>
      <c r="J848" s="50">
        <v>5</v>
      </c>
      <c r="K848" s="50">
        <v>6</v>
      </c>
      <c r="L848" s="50">
        <v>2</v>
      </c>
      <c r="M848" s="50">
        <v>1</v>
      </c>
      <c r="N848" s="50">
        <v>5.5774738841405513</v>
      </c>
      <c r="O848" s="284">
        <v>34.626137902057856</v>
      </c>
      <c r="P848" s="50">
        <v>29.864637011850448</v>
      </c>
      <c r="Q848" s="50">
        <v>36.342412728328995</v>
      </c>
      <c r="R848" s="50">
        <v>31.793591711564087</v>
      </c>
      <c r="S848" s="50">
        <v>39.324292068264334</v>
      </c>
      <c r="T848" s="50">
        <v>72.54608571163007</v>
      </c>
    </row>
    <row r="849" spans="1:21" x14ac:dyDescent="0.25">
      <c r="A849" t="str">
        <f t="shared" si="20"/>
        <v>210 ijzernijverheid</v>
      </c>
      <c r="B849" s="10">
        <v>210</v>
      </c>
      <c r="C849" s="3" t="s">
        <v>6</v>
      </c>
      <c r="D849" s="50">
        <v>244</v>
      </c>
      <c r="E849" s="50">
        <v>321</v>
      </c>
      <c r="F849" s="50">
        <v>363</v>
      </c>
      <c r="G849" s="50">
        <v>419</v>
      </c>
      <c r="H849" s="50">
        <v>434</v>
      </c>
      <c r="I849" s="50">
        <v>508</v>
      </c>
      <c r="J849" s="50">
        <v>577</v>
      </c>
      <c r="K849" s="50">
        <v>597</v>
      </c>
      <c r="L849" s="50">
        <v>636</v>
      </c>
      <c r="M849" s="50">
        <v>681</v>
      </c>
      <c r="N849" s="50">
        <v>697.44059113470576</v>
      </c>
      <c r="O849" s="284">
        <v>743.34914361791846</v>
      </c>
      <c r="P849" s="50">
        <v>732.59823165747116</v>
      </c>
      <c r="Q849" s="50">
        <v>714.00557096163425</v>
      </c>
      <c r="R849" s="50">
        <v>715.00545045883257</v>
      </c>
      <c r="S849" s="50">
        <v>738.5632673103579</v>
      </c>
      <c r="T849" s="50">
        <v>756.88571339178463</v>
      </c>
    </row>
    <row r="850" spans="1:21" x14ac:dyDescent="0.25">
      <c r="A850" t="str">
        <f t="shared" si="20"/>
        <v>210 ijzernijverheid</v>
      </c>
      <c r="B850" s="10">
        <v>210</v>
      </c>
      <c r="C850" s="3" t="s">
        <v>86</v>
      </c>
      <c r="D850" s="193">
        <v>1.0226223674509158</v>
      </c>
      <c r="E850" s="192"/>
      <c r="F850" s="192"/>
      <c r="G850" s="192"/>
      <c r="H850" s="192"/>
      <c r="I850" s="192"/>
      <c r="J850" s="192"/>
      <c r="K850" s="192"/>
      <c r="L850" s="192"/>
      <c r="M850" s="192"/>
      <c r="N850" s="192"/>
      <c r="O850" s="286"/>
      <c r="P850" s="192"/>
      <c r="Q850" s="192"/>
      <c r="R850" s="192"/>
      <c r="S850" s="192"/>
      <c r="T850" s="192"/>
    </row>
    <row r="851" spans="1:21" x14ac:dyDescent="0.25">
      <c r="A851" t="str">
        <f t="shared" si="20"/>
        <v>210 ijzernijverheid</v>
      </c>
      <c r="B851" s="10">
        <v>210</v>
      </c>
      <c r="C851" s="3" t="s">
        <v>87</v>
      </c>
      <c r="D851" s="192"/>
      <c r="E851" s="193">
        <v>4.6137241411623453E-3</v>
      </c>
      <c r="F851" s="193">
        <v>4.2464617564514917E-3</v>
      </c>
      <c r="G851" s="193">
        <v>1.8729814782668663E-3</v>
      </c>
      <c r="H851" s="193">
        <v>4.4739539063136657E-3</v>
      </c>
      <c r="I851" s="193">
        <v>-8.2710617053515234E-3</v>
      </c>
      <c r="J851" s="193">
        <v>2.1403129664721021E-4</v>
      </c>
      <c r="K851" s="193">
        <v>1.9504547101123648E-2</v>
      </c>
      <c r="L851" s="193">
        <v>-9.513472667711631E-3</v>
      </c>
      <c r="M851" s="193">
        <v>-8.2809794092881805E-3</v>
      </c>
      <c r="N851" s="193">
        <v>-5.0532608912912114E-3</v>
      </c>
      <c r="O851" s="285">
        <v>4.9649895856573867E-4</v>
      </c>
      <c r="P851" s="193">
        <v>4.964989585654056E-4</v>
      </c>
      <c r="Q851" s="193">
        <v>4.9649895856584969E-4</v>
      </c>
      <c r="R851" s="193">
        <v>4.9649895856562765E-4</v>
      </c>
      <c r="S851" s="193">
        <v>4.9649895856551662E-4</v>
      </c>
      <c r="T851" s="193">
        <v>4.9649895856573867E-4</v>
      </c>
    </row>
    <row r="852" spans="1:21" x14ac:dyDescent="0.25">
      <c r="A852" t="str">
        <f t="shared" si="20"/>
        <v>210 ijzernijverheid</v>
      </c>
      <c r="B852" s="10">
        <v>210</v>
      </c>
      <c r="C852" s="3" t="s">
        <v>88</v>
      </c>
      <c r="D852" s="194"/>
      <c r="E852" s="50">
        <v>0</v>
      </c>
      <c r="F852" s="50">
        <v>0</v>
      </c>
      <c r="G852" s="50">
        <v>0</v>
      </c>
      <c r="H852" s="50">
        <v>0</v>
      </c>
      <c r="I852" s="50">
        <v>0</v>
      </c>
      <c r="J852" s="50">
        <v>0</v>
      </c>
      <c r="K852" s="50">
        <v>0</v>
      </c>
      <c r="L852" s="50">
        <v>0</v>
      </c>
      <c r="M852" s="50">
        <v>0</v>
      </c>
      <c r="N852" s="50">
        <v>0</v>
      </c>
      <c r="O852" s="284">
        <v>0</v>
      </c>
      <c r="P852" s="50">
        <v>0</v>
      </c>
      <c r="Q852" s="50">
        <v>0</v>
      </c>
      <c r="R852" s="50">
        <v>0</v>
      </c>
      <c r="S852" s="50">
        <v>0</v>
      </c>
      <c r="T852" s="50">
        <v>0</v>
      </c>
    </row>
    <row r="853" spans="1:21" x14ac:dyDescent="0.25">
      <c r="A853" t="str">
        <f t="shared" si="20"/>
        <v>210 ijzernijverheid</v>
      </c>
      <c r="B853" s="10">
        <v>210</v>
      </c>
      <c r="C853" s="41" t="s">
        <v>89</v>
      </c>
      <c r="D853" s="194"/>
      <c r="E853" s="50">
        <v>0.59989193151143139</v>
      </c>
      <c r="F853" s="50">
        <v>0.8697871453610474</v>
      </c>
      <c r="G853" s="50">
        <v>0.82469102007553952</v>
      </c>
      <c r="H853" s="50">
        <v>0.59807491845839855</v>
      </c>
      <c r="I853" s="50">
        <v>0.63195419958679011</v>
      </c>
      <c r="J853" s="50">
        <v>1.0853918490654693</v>
      </c>
      <c r="K853" s="50">
        <v>1.5869452599818568</v>
      </c>
      <c r="L853" s="50">
        <v>0.32018336384313056</v>
      </c>
      <c r="M853" s="50">
        <v>0.89777240035388561</v>
      </c>
      <c r="N853" s="50">
        <v>1.1673135411434712</v>
      </c>
      <c r="O853" s="284">
        <v>1.5868378139982626</v>
      </c>
      <c r="P853" s="50">
        <v>1.6475694455255179</v>
      </c>
      <c r="Q853" s="50">
        <v>1.8760180544484151</v>
      </c>
      <c r="R853" s="50">
        <v>2.0247850004642438</v>
      </c>
      <c r="S853" s="50">
        <v>2.1720628398822375</v>
      </c>
      <c r="T853" s="50">
        <v>2.2637473967053867</v>
      </c>
      <c r="U853" s="8"/>
    </row>
    <row r="854" spans="1:21" x14ac:dyDescent="0.25">
      <c r="A854" t="str">
        <f t="shared" si="20"/>
        <v>210 ijzernijverheid</v>
      </c>
      <c r="B854" s="10">
        <v>210</v>
      </c>
      <c r="C854" s="41" t="s">
        <v>90</v>
      </c>
      <c r="D854" s="194"/>
      <c r="E854" s="50">
        <v>7.6575694806229269</v>
      </c>
      <c r="F854" s="50">
        <v>7.3186749508654625</v>
      </c>
      <c r="G854" s="50">
        <v>7.4538312486177158</v>
      </c>
      <c r="H854" s="50">
        <v>7.4164194387773721</v>
      </c>
      <c r="I854" s="50">
        <v>6.8596679802339393</v>
      </c>
      <c r="J854" s="50">
        <v>9.2843174795296708</v>
      </c>
      <c r="K854" s="50">
        <v>12.971292987522769</v>
      </c>
      <c r="L854" s="50">
        <v>7.8963613185605137</v>
      </c>
      <c r="M854" s="50">
        <v>8.9350398804741999</v>
      </c>
      <c r="N854" s="50">
        <v>10.980988739893956</v>
      </c>
      <c r="O854" s="284">
        <v>16.13670951926802</v>
      </c>
      <c r="P854" s="50">
        <v>16.754295442631769</v>
      </c>
      <c r="Q854" s="50">
        <v>19.077411774842876</v>
      </c>
      <c r="R854" s="50">
        <v>20.590237454158803</v>
      </c>
      <c r="S854" s="50">
        <v>22.08792026228743</v>
      </c>
      <c r="T854" s="50">
        <v>23.020269521806355</v>
      </c>
    </row>
    <row r="855" spans="1:21" x14ac:dyDescent="0.25">
      <c r="A855" t="str">
        <f t="shared" si="20"/>
        <v>210 ijzernijverheid</v>
      </c>
      <c r="B855" s="10">
        <v>210</v>
      </c>
      <c r="C855" s="41" t="s">
        <v>91</v>
      </c>
      <c r="D855" s="194"/>
      <c r="E855" s="50">
        <v>16.196433361453831</v>
      </c>
      <c r="F855" s="50">
        <v>14.740083086472316</v>
      </c>
      <c r="G855" s="50">
        <v>12.166173194556498</v>
      </c>
      <c r="H855" s="50">
        <v>11.955940548141792</v>
      </c>
      <c r="I855" s="50">
        <v>9.0099049235127318</v>
      </c>
      <c r="J855" s="50">
        <v>10.985580377216998</v>
      </c>
      <c r="K855" s="50">
        <v>14.769465120421723</v>
      </c>
      <c r="L855" s="50">
        <v>7.910069636302075</v>
      </c>
      <c r="M855" s="50">
        <v>8.5900848683276756</v>
      </c>
      <c r="N855" s="50">
        <v>9.4355158426478472</v>
      </c>
      <c r="O855" s="284">
        <v>10.762776430947406</v>
      </c>
      <c r="P855" s="50">
        <v>12.382289130057947</v>
      </c>
      <c r="Q855" s="50">
        <v>13.543838356452447</v>
      </c>
      <c r="R855" s="50">
        <v>15.160757919874865</v>
      </c>
      <c r="S855" s="50">
        <v>17.639169087511082</v>
      </c>
      <c r="T855" s="50">
        <v>19.926105148112924</v>
      </c>
    </row>
    <row r="856" spans="1:21" x14ac:dyDescent="0.25">
      <c r="A856" t="str">
        <f t="shared" si="20"/>
        <v>210 ijzernijverheid</v>
      </c>
      <c r="B856" s="10">
        <v>210</v>
      </c>
      <c r="C856" s="41" t="s">
        <v>92</v>
      </c>
      <c r="D856" s="194"/>
      <c r="E856" s="50">
        <v>12.062744346419178</v>
      </c>
      <c r="F856" s="50">
        <v>11.8323700830249</v>
      </c>
      <c r="G856" s="50">
        <v>10.863248747435627</v>
      </c>
      <c r="H856" s="50">
        <v>11.314231543279137</v>
      </c>
      <c r="I856" s="50">
        <v>7.1753079356935983</v>
      </c>
      <c r="J856" s="50">
        <v>9.5075153280813414</v>
      </c>
      <c r="K856" s="50">
        <v>14.767456278126362</v>
      </c>
      <c r="L856" s="50">
        <v>5.7442350571028715</v>
      </c>
      <c r="M856" s="50">
        <v>5.9916111273974924</v>
      </c>
      <c r="N856" s="50">
        <v>6.8343660429069351</v>
      </c>
      <c r="O856" s="284">
        <v>8.5456152243428676</v>
      </c>
      <c r="P856" s="50">
        <v>8.2673733436088312</v>
      </c>
      <c r="Q856" s="50">
        <v>7.7742015896434653</v>
      </c>
      <c r="R856" s="50">
        <v>7.5176039791617653</v>
      </c>
      <c r="S856" s="50">
        <v>7.2634214130732575</v>
      </c>
      <c r="T856" s="50">
        <v>7.4523167556217116</v>
      </c>
    </row>
    <row r="857" spans="1:21" x14ac:dyDescent="0.25">
      <c r="A857" t="str">
        <f t="shared" si="20"/>
        <v>210 ijzernijverheid</v>
      </c>
      <c r="B857" s="10">
        <v>210</v>
      </c>
      <c r="C857" s="41" t="s">
        <v>93</v>
      </c>
      <c r="D857" s="194"/>
      <c r="E857" s="50">
        <v>6.8300106338801196</v>
      </c>
      <c r="F857" s="50">
        <v>6.1141474979975374</v>
      </c>
      <c r="G857" s="50">
        <v>5.4315133539830738</v>
      </c>
      <c r="H857" s="50">
        <v>6.9175125900252734</v>
      </c>
      <c r="I857" s="50">
        <v>1.9067613697148722</v>
      </c>
      <c r="J857" s="50">
        <v>5.0066606497741644</v>
      </c>
      <c r="K857" s="50">
        <v>12.319345487605425</v>
      </c>
      <c r="L857" s="50">
        <v>1.3612555886702467</v>
      </c>
      <c r="M857" s="50">
        <v>1.7855006034768177</v>
      </c>
      <c r="N857" s="50">
        <v>3.1260078824112298</v>
      </c>
      <c r="O857" s="284">
        <v>5.1156584162071681</v>
      </c>
      <c r="P857" s="50">
        <v>5.0506591993031424</v>
      </c>
      <c r="Q857" s="50">
        <v>4.8470281697400237</v>
      </c>
      <c r="R857" s="50">
        <v>4.7299972141699094</v>
      </c>
      <c r="S857" s="50">
        <v>4.5101409754842763</v>
      </c>
      <c r="T857" s="50">
        <v>4.6314961595297239</v>
      </c>
    </row>
    <row r="858" spans="1:21" x14ac:dyDescent="0.25">
      <c r="A858" t="str">
        <f t="shared" si="20"/>
        <v>210 ijzernijverheid</v>
      </c>
      <c r="B858" s="10">
        <v>210</v>
      </c>
      <c r="C858" s="41" t="s">
        <v>94</v>
      </c>
      <c r="D858" s="194"/>
      <c r="E858" s="50">
        <v>7.1008472864031056</v>
      </c>
      <c r="F858" s="50">
        <v>7.0715963230072312</v>
      </c>
      <c r="G858" s="50">
        <v>6.224090228923405</v>
      </c>
      <c r="H858" s="50">
        <v>7.096150575274156</v>
      </c>
      <c r="I858" s="50">
        <v>1.8512042895389829</v>
      </c>
      <c r="J858" s="50">
        <v>5.5501934098736543</v>
      </c>
      <c r="K858" s="50">
        <v>12.725573678329868</v>
      </c>
      <c r="L858" s="50">
        <v>1.3719305316652974</v>
      </c>
      <c r="M858" s="50">
        <v>2.0402102323757769</v>
      </c>
      <c r="N858" s="50">
        <v>3.504608400802165</v>
      </c>
      <c r="O858" s="284">
        <v>5.7573976400935294</v>
      </c>
      <c r="P858" s="50">
        <v>5.9582961967529382</v>
      </c>
      <c r="Q858" s="50">
        <v>6.1355756301655475</v>
      </c>
      <c r="R858" s="50">
        <v>6.1118588235342353</v>
      </c>
      <c r="S858" s="50">
        <v>6.3384801835747604</v>
      </c>
      <c r="T858" s="50">
        <v>6.1614214244854359</v>
      </c>
    </row>
    <row r="859" spans="1:21" x14ac:dyDescent="0.25">
      <c r="A859" t="str">
        <f t="shared" si="20"/>
        <v>210 ijzernijverheid</v>
      </c>
      <c r="B859" s="10">
        <v>210</v>
      </c>
      <c r="C859" s="41" t="s">
        <v>95</v>
      </c>
      <c r="D859" s="192"/>
      <c r="E859" s="50">
        <v>6.1910226142969709</v>
      </c>
      <c r="F859" s="50">
        <v>6.0738937915342923</v>
      </c>
      <c r="G859" s="50">
        <v>5.1808723218008996</v>
      </c>
      <c r="H859" s="50">
        <v>6.2879666391531401</v>
      </c>
      <c r="I859" s="50">
        <v>1.0957403420036564</v>
      </c>
      <c r="J859" s="50">
        <v>4.6033740443405229</v>
      </c>
      <c r="K859" s="50">
        <v>13.072136084177222</v>
      </c>
      <c r="L859" s="50">
        <v>0.57455190011238366</v>
      </c>
      <c r="M859" s="50">
        <v>1.1016626693646192</v>
      </c>
      <c r="N859" s="50">
        <v>2.4761768912355304</v>
      </c>
      <c r="O859" s="284">
        <v>5.0820004906025096</v>
      </c>
      <c r="P859" s="50">
        <v>4.758728512960829</v>
      </c>
      <c r="Q859" s="50">
        <v>5.0837665650982071</v>
      </c>
      <c r="R859" s="50">
        <v>5.5803280780495275</v>
      </c>
      <c r="S859" s="50">
        <v>5.5683758137682178</v>
      </c>
      <c r="T859" s="50">
        <v>5.3573026595235032</v>
      </c>
    </row>
    <row r="860" spans="1:21" x14ac:dyDescent="0.25">
      <c r="A860" t="str">
        <f t="shared" si="20"/>
        <v>210 ijzernijverheid</v>
      </c>
      <c r="B860" s="10">
        <v>210</v>
      </c>
      <c r="C860" s="41" t="s">
        <v>96</v>
      </c>
      <c r="D860" s="192"/>
      <c r="E860" s="50">
        <v>4.8796451555134412</v>
      </c>
      <c r="F860" s="50">
        <v>6.1578964785687473</v>
      </c>
      <c r="G860" s="50">
        <v>6.0380892982322072</v>
      </c>
      <c r="H860" s="50">
        <v>7.3067657828626551</v>
      </c>
      <c r="I860" s="50">
        <v>3.3076380064140189</v>
      </c>
      <c r="J860" s="50">
        <v>7.0096624184718426</v>
      </c>
      <c r="K860" s="50">
        <v>15.05478461377494</v>
      </c>
      <c r="L860" s="50">
        <v>3.4003380624306248</v>
      </c>
      <c r="M860" s="50">
        <v>3.9706084382607316</v>
      </c>
      <c r="N860" s="50">
        <v>5.6260668643795713</v>
      </c>
      <c r="O860" s="284">
        <v>7.8165200015972136</v>
      </c>
      <c r="P860" s="50">
        <v>7.9303949591904663</v>
      </c>
      <c r="Q860" s="50">
        <v>8.0079525344605447</v>
      </c>
      <c r="R860" s="50">
        <v>7.8093373954534799</v>
      </c>
      <c r="S860" s="50">
        <v>7.7594547185949727</v>
      </c>
      <c r="T860" s="50">
        <v>8.1185984846054087</v>
      </c>
    </row>
    <row r="861" spans="1:21" x14ac:dyDescent="0.25">
      <c r="A861" t="str">
        <f t="shared" si="20"/>
        <v>210 ijzernijverheid</v>
      </c>
      <c r="B861" s="10">
        <v>210</v>
      </c>
      <c r="C861" s="41" t="s">
        <v>97</v>
      </c>
      <c r="D861" s="192"/>
      <c r="E861" s="50">
        <v>5.310088800072819</v>
      </c>
      <c r="F861" s="50">
        <v>8.614571067114607</v>
      </c>
      <c r="G861" s="50">
        <v>11.36267378168721</v>
      </c>
      <c r="H861" s="50">
        <v>19.236911889832133</v>
      </c>
      <c r="I861" s="50">
        <v>17.086250960834661</v>
      </c>
      <c r="J861" s="50">
        <v>24.938210823229685</v>
      </c>
      <c r="K861" s="50">
        <v>39.436135334820236</v>
      </c>
      <c r="L861" s="50">
        <v>36.040011555783863</v>
      </c>
      <c r="M861" s="50">
        <v>43.96374825149514</v>
      </c>
      <c r="N861" s="50">
        <v>49.511291303115854</v>
      </c>
      <c r="O861" s="284">
        <v>56.789643971558156</v>
      </c>
      <c r="P861" s="50">
        <v>59.089273731822431</v>
      </c>
      <c r="Q861" s="50">
        <v>56.861626958978576</v>
      </c>
      <c r="R861" s="50">
        <v>53.792176164089838</v>
      </c>
      <c r="S861" s="50">
        <v>55.593301468788084</v>
      </c>
      <c r="T861" s="50">
        <v>54.780150351813184</v>
      </c>
    </row>
    <row r="862" spans="1:21" x14ac:dyDescent="0.25">
      <c r="A862" t="str">
        <f t="shared" si="20"/>
        <v>210 ijzernijverheid</v>
      </c>
      <c r="B862" s="10">
        <v>210</v>
      </c>
      <c r="C862" s="41" t="s">
        <v>98</v>
      </c>
      <c r="D862" s="192"/>
      <c r="E862" s="50">
        <v>0.71889943842687665</v>
      </c>
      <c r="F862" s="50">
        <v>0.71853217604216579</v>
      </c>
      <c r="G862" s="50">
        <v>1.4323173915279623</v>
      </c>
      <c r="H862" s="50">
        <v>1.4375193363840559</v>
      </c>
      <c r="I862" s="50">
        <v>0</v>
      </c>
      <c r="J862" s="50">
        <v>0.71449974558236151</v>
      </c>
      <c r="K862" s="50">
        <v>3.6689513069341895</v>
      </c>
      <c r="L862" s="50">
        <v>4.228633449708016</v>
      </c>
      <c r="M862" s="50">
        <v>1.4120094697528522</v>
      </c>
      <c r="N862" s="50">
        <v>0.70923245339442309</v>
      </c>
      <c r="O862" s="284">
        <v>3.9866791272181543</v>
      </c>
      <c r="P862" s="50">
        <v>24.750147485734555</v>
      </c>
      <c r="Q862" s="50">
        <v>21.346711341067508</v>
      </c>
      <c r="R862" s="50">
        <v>25.976910204592087</v>
      </c>
      <c r="S862" s="50">
        <v>22.725493850576768</v>
      </c>
      <c r="T862" s="50">
        <v>28.108304518818468</v>
      </c>
    </row>
    <row r="863" spans="1:21" x14ac:dyDescent="0.25">
      <c r="A863" t="str">
        <f t="shared" si="20"/>
        <v>210 ijzernijverheid</v>
      </c>
      <c r="B863" s="10">
        <v>210</v>
      </c>
      <c r="C863" s="41" t="s">
        <v>26</v>
      </c>
      <c r="D863" s="194"/>
      <c r="E863" s="50">
        <v>10.908633394013137</v>
      </c>
      <c r="F863" s="50">
        <v>15.490999721725521</v>
      </c>
      <c r="G863" s="50">
        <v>18.833080471447381</v>
      </c>
      <c r="H863" s="50">
        <v>27.981197009078844</v>
      </c>
      <c r="I863" s="50">
        <v>20.393888967248682</v>
      </c>
      <c r="J863" s="50">
        <v>32.662372987283888</v>
      </c>
      <c r="K863" s="50">
        <v>58.159871255529367</v>
      </c>
      <c r="L863" s="50">
        <v>43.668983067922504</v>
      </c>
      <c r="M863" s="50">
        <v>49.346366159508726</v>
      </c>
      <c r="N863" s="50">
        <v>55.846590620889849</v>
      </c>
      <c r="O863" s="284">
        <v>68.592843100373528</v>
      </c>
      <c r="P863" s="50">
        <v>91.769816176747455</v>
      </c>
      <c r="Q863" s="50">
        <v>86.216290834506623</v>
      </c>
      <c r="R863" s="50">
        <v>87.578423764135408</v>
      </c>
      <c r="S863" s="50">
        <v>86.078250037959833</v>
      </c>
      <c r="T863" s="50">
        <v>91.007053355237062</v>
      </c>
    </row>
    <row r="864" spans="1:21" x14ac:dyDescent="0.25">
      <c r="A864" t="str">
        <f t="shared" si="20"/>
        <v>210 ijzernijverheid</v>
      </c>
      <c r="B864" s="10">
        <v>210</v>
      </c>
      <c r="C864" s="41" t="s">
        <v>19</v>
      </c>
      <c r="D864" s="194"/>
      <c r="E864" s="50">
        <v>67.547153048600705</v>
      </c>
      <c r="F864" s="50">
        <v>69.511552599988292</v>
      </c>
      <c r="G864" s="50">
        <v>66.977500586840137</v>
      </c>
      <c r="H864" s="50">
        <v>79.567493262188123</v>
      </c>
      <c r="I864" s="50">
        <v>48.924430007533253</v>
      </c>
      <c r="J864" s="50">
        <v>78.685406125165713</v>
      </c>
      <c r="K864" s="50">
        <v>140.37208615169459</v>
      </c>
      <c r="L864" s="50">
        <v>68.847570464179014</v>
      </c>
      <c r="M864" s="50">
        <v>78.688247941279187</v>
      </c>
      <c r="N864" s="50">
        <v>93.371567961930978</v>
      </c>
      <c r="O864" s="284">
        <v>121.57983863583328</v>
      </c>
      <c r="P864" s="50">
        <v>146.58902744758842</v>
      </c>
      <c r="Q864" s="50">
        <v>144.55413097489762</v>
      </c>
      <c r="R864" s="50">
        <v>149.29399223354875</v>
      </c>
      <c r="S864" s="50">
        <v>151.65782061354105</v>
      </c>
      <c r="T864" s="50">
        <v>159.8197124210221</v>
      </c>
    </row>
    <row r="865" spans="1:20" x14ac:dyDescent="0.25">
      <c r="A865" t="str">
        <f t="shared" si="20"/>
        <v>210 ijzernijverheid</v>
      </c>
      <c r="B865" s="10">
        <v>210</v>
      </c>
      <c r="C865" s="41" t="s">
        <v>20</v>
      </c>
      <c r="D865" s="194"/>
      <c r="E865" s="193">
        <v>0.16149656797769538</v>
      </c>
      <c r="F865" s="193">
        <v>0.22285503836851617</v>
      </c>
      <c r="G865" s="193">
        <v>0.28118517870085674</v>
      </c>
      <c r="H865" s="193">
        <v>0.35166618755822993</v>
      </c>
      <c r="I865" s="193">
        <v>0.41684469219382803</v>
      </c>
      <c r="J865" s="193">
        <v>0.41510077402825507</v>
      </c>
      <c r="K865" s="193">
        <v>0.41432647223521551</v>
      </c>
      <c r="L865" s="193">
        <v>0.63428502666834441</v>
      </c>
      <c r="M865" s="193">
        <v>0.62711227471138087</v>
      </c>
      <c r="N865" s="193">
        <v>0.59811130775547605</v>
      </c>
      <c r="O865" s="285">
        <v>0.56417942209833738</v>
      </c>
      <c r="P865" s="193">
        <v>0.62603468878022894</v>
      </c>
      <c r="Q865" s="193">
        <v>0.59642910412209815</v>
      </c>
      <c r="R865" s="193">
        <v>0.58661720042378995</v>
      </c>
      <c r="S865" s="193">
        <v>0.56758200592442232</v>
      </c>
      <c r="T865" s="193">
        <v>0.56943572214353655</v>
      </c>
    </row>
    <row r="866" spans="1:20" x14ac:dyDescent="0.25">
      <c r="A866" t="str">
        <f t="shared" si="20"/>
        <v>210 ijzernijverheid</v>
      </c>
      <c r="B866" s="10">
        <v>210</v>
      </c>
      <c r="C866" s="41" t="s">
        <v>29</v>
      </c>
      <c r="D866" s="194"/>
      <c r="E866" s="50">
        <v>67.547153048600705</v>
      </c>
      <c r="F866" s="50">
        <v>69.511552599988292</v>
      </c>
      <c r="G866" s="50">
        <v>66.977500586840137</v>
      </c>
      <c r="H866" s="50">
        <v>79.567493262188123</v>
      </c>
      <c r="I866" s="50">
        <v>48.924430007533253</v>
      </c>
      <c r="J866" s="50">
        <v>78.685406125165713</v>
      </c>
      <c r="K866" s="50">
        <v>100.37208615169459</v>
      </c>
      <c r="L866" s="50">
        <v>68.847570464179014</v>
      </c>
      <c r="M866" s="50">
        <v>78.688247941279187</v>
      </c>
      <c r="N866" s="50">
        <v>93.371567961930978</v>
      </c>
      <c r="O866" s="284">
        <v>121.57983863583328</v>
      </c>
      <c r="P866" s="50">
        <v>146.58902744758842</v>
      </c>
      <c r="Q866" s="50">
        <v>144.55413097489762</v>
      </c>
      <c r="R866" s="50">
        <v>149.29399223354875</v>
      </c>
      <c r="S866" s="50">
        <v>151.65782061354105</v>
      </c>
      <c r="T866" s="50">
        <v>159.8197124210221</v>
      </c>
    </row>
    <row r="867" spans="1:20" x14ac:dyDescent="0.25">
      <c r="A867" t="str">
        <f t="shared" si="20"/>
        <v>214 textielnijverheid en breiwerk</v>
      </c>
      <c r="B867" s="10">
        <v>214</v>
      </c>
      <c r="C867" s="41" t="s">
        <v>25</v>
      </c>
      <c r="D867" s="50">
        <v>3791</v>
      </c>
      <c r="E867" s="50">
        <v>3859</v>
      </c>
      <c r="F867" s="50">
        <v>3880</v>
      </c>
      <c r="G867" s="50">
        <v>3932</v>
      </c>
      <c r="H867" s="50">
        <v>4092</v>
      </c>
      <c r="I867" s="50">
        <v>4192</v>
      </c>
      <c r="J867" s="50">
        <v>4194</v>
      </c>
      <c r="K867" s="50">
        <v>4170</v>
      </c>
      <c r="L867" s="50">
        <v>4109</v>
      </c>
      <c r="M867" s="50">
        <v>3972</v>
      </c>
      <c r="N867" s="50">
        <v>3738.882312988208</v>
      </c>
      <c r="O867" s="284">
        <v>3733.6116409062402</v>
      </c>
      <c r="P867" s="50">
        <v>3728.348398847972</v>
      </c>
      <c r="Q867" s="50">
        <v>3723.0925763393598</v>
      </c>
      <c r="R867" s="50">
        <v>3717.8441629211234</v>
      </c>
      <c r="S867" s="50">
        <v>3712.6031481487289</v>
      </c>
      <c r="T867" s="50">
        <v>3707.3695215923653</v>
      </c>
    </row>
    <row r="868" spans="1:20" x14ac:dyDescent="0.25">
      <c r="A868" t="str">
        <f t="shared" si="20"/>
        <v>214 textielnijverheid en breiwerk</v>
      </c>
      <c r="B868" s="10">
        <v>214</v>
      </c>
      <c r="C868" s="41" t="s">
        <v>83</v>
      </c>
      <c r="D868" s="192"/>
      <c r="E868" s="50">
        <v>68</v>
      </c>
      <c r="F868" s="50">
        <v>21</v>
      </c>
      <c r="G868" s="50">
        <v>52</v>
      </c>
      <c r="H868" s="50">
        <v>160</v>
      </c>
      <c r="I868" s="50">
        <v>100</v>
      </c>
      <c r="J868" s="50">
        <v>2</v>
      </c>
      <c r="K868" s="50">
        <v>-24</v>
      </c>
      <c r="L868" s="50">
        <v>-61</v>
      </c>
      <c r="M868" s="50">
        <v>-137</v>
      </c>
      <c r="N868" s="50">
        <v>-233.11768701179199</v>
      </c>
      <c r="O868" s="284">
        <v>-5.2706720819678594</v>
      </c>
      <c r="P868" s="50">
        <v>-5.2632420582681334</v>
      </c>
      <c r="Q868" s="50">
        <v>-5.2558225086122548</v>
      </c>
      <c r="R868" s="50">
        <v>-5.248413418236396</v>
      </c>
      <c r="S868" s="50">
        <v>-5.2410147723944647</v>
      </c>
      <c r="T868" s="50">
        <v>-5.2336265563635607</v>
      </c>
    </row>
    <row r="869" spans="1:20" x14ac:dyDescent="0.25">
      <c r="A869" t="str">
        <f t="shared" si="20"/>
        <v>214 textielnijverheid en breiwerk</v>
      </c>
      <c r="B869" s="10">
        <v>214</v>
      </c>
      <c r="C869" s="41" t="s">
        <v>84</v>
      </c>
      <c r="D869" s="192"/>
      <c r="E869" s="193">
        <v>1.0179372197309418</v>
      </c>
      <c r="F869" s="193">
        <v>1.0054418243068153</v>
      </c>
      <c r="G869" s="193">
        <v>1.0134020618556701</v>
      </c>
      <c r="H869" s="193">
        <v>1.0406917599186165</v>
      </c>
      <c r="I869" s="193">
        <v>1.0244379276637341</v>
      </c>
      <c r="J869" s="193">
        <v>1.0004770992366412</v>
      </c>
      <c r="K869" s="193">
        <v>0.99427753934191698</v>
      </c>
      <c r="L869" s="193">
        <v>0.98537170263788965</v>
      </c>
      <c r="M869" s="193">
        <v>0.96665855439279635</v>
      </c>
      <c r="N869" s="193">
        <v>0.94130974647235854</v>
      </c>
      <c r="O869" s="285">
        <v>0.9985903081079448</v>
      </c>
      <c r="P869" s="193">
        <v>0.99859030810794491</v>
      </c>
      <c r="Q869" s="193">
        <v>0.99859030810794502</v>
      </c>
      <c r="R869" s="193">
        <v>0.9985903081079448</v>
      </c>
      <c r="S869" s="193">
        <v>0.9985903081079448</v>
      </c>
      <c r="T869" s="193">
        <v>0.99859030810794491</v>
      </c>
    </row>
    <row r="870" spans="1:20" x14ac:dyDescent="0.25">
      <c r="A870" t="str">
        <f t="shared" si="20"/>
        <v>214 textielnijverheid en breiwerk</v>
      </c>
      <c r="B870" s="10">
        <v>214</v>
      </c>
      <c r="C870" s="41" t="s">
        <v>8</v>
      </c>
      <c r="D870" s="50">
        <v>0</v>
      </c>
      <c r="E870" s="50">
        <v>0</v>
      </c>
      <c r="F870" s="50">
        <v>0</v>
      </c>
      <c r="G870" s="50">
        <v>0</v>
      </c>
      <c r="H870" s="50">
        <v>0</v>
      </c>
      <c r="I870" s="50">
        <v>1</v>
      </c>
      <c r="J870" s="50">
        <v>0</v>
      </c>
      <c r="K870" s="50">
        <v>0</v>
      </c>
      <c r="L870" s="50">
        <v>0</v>
      </c>
      <c r="M870" s="50">
        <v>1</v>
      </c>
      <c r="N870" s="50">
        <v>8.3007437472204779E-2</v>
      </c>
      <c r="O870" s="284">
        <v>0.10700687070902785</v>
      </c>
      <c r="P870" s="50">
        <v>0.13714875452754838</v>
      </c>
      <c r="Q870" s="50">
        <v>0.16677868298955725</v>
      </c>
      <c r="R870" s="50">
        <v>0.19058951780067096</v>
      </c>
      <c r="S870" s="50">
        <v>0.21283535417840765</v>
      </c>
      <c r="T870" s="50">
        <v>0.21819855282274181</v>
      </c>
    </row>
    <row r="871" spans="1:20" x14ac:dyDescent="0.25">
      <c r="A871" t="str">
        <f t="shared" si="20"/>
        <v>214 textielnijverheid en breiwerk</v>
      </c>
      <c r="B871" s="10">
        <v>214</v>
      </c>
      <c r="C871" s="41" t="s">
        <v>9</v>
      </c>
      <c r="D871" s="50">
        <v>92</v>
      </c>
      <c r="E871" s="50">
        <v>96</v>
      </c>
      <c r="F871" s="50">
        <v>81</v>
      </c>
      <c r="G871" s="50">
        <v>92</v>
      </c>
      <c r="H871" s="50">
        <v>77</v>
      </c>
      <c r="I871" s="50">
        <v>85</v>
      </c>
      <c r="J871" s="50">
        <v>89</v>
      </c>
      <c r="K871" s="50">
        <v>55</v>
      </c>
      <c r="L871" s="50">
        <v>67</v>
      </c>
      <c r="M871" s="50">
        <v>54</v>
      </c>
      <c r="N871" s="50">
        <v>32.704930364048678</v>
      </c>
      <c r="O871" s="284">
        <v>42.160707059356966</v>
      </c>
      <c r="P871" s="50">
        <v>54.036609283854062</v>
      </c>
      <c r="Q871" s="50">
        <v>65.71080109788555</v>
      </c>
      <c r="R871" s="50">
        <v>75.092270013464372</v>
      </c>
      <c r="S871" s="50">
        <v>83.857129546292612</v>
      </c>
      <c r="T871" s="50">
        <v>85.970229812160255</v>
      </c>
    </row>
    <row r="872" spans="1:20" x14ac:dyDescent="0.25">
      <c r="A872" t="str">
        <f t="shared" si="20"/>
        <v>214 textielnijverheid en breiwerk</v>
      </c>
      <c r="B872" s="10">
        <v>214</v>
      </c>
      <c r="C872" s="41" t="s">
        <v>10</v>
      </c>
      <c r="D872" s="50">
        <v>258</v>
      </c>
      <c r="E872" s="50">
        <v>296</v>
      </c>
      <c r="F872" s="50">
        <v>334</v>
      </c>
      <c r="G872" s="50">
        <v>346</v>
      </c>
      <c r="H872" s="50">
        <v>384</v>
      </c>
      <c r="I872" s="50">
        <v>397</v>
      </c>
      <c r="J872" s="50">
        <v>401</v>
      </c>
      <c r="K872" s="50">
        <v>387</v>
      </c>
      <c r="L872" s="50">
        <v>357</v>
      </c>
      <c r="M872" s="50">
        <v>329</v>
      </c>
      <c r="N872" s="50">
        <v>144.80647467026122</v>
      </c>
      <c r="O872" s="284">
        <v>186.67348595189907</v>
      </c>
      <c r="P872" s="50">
        <v>239.25600227330813</v>
      </c>
      <c r="Q872" s="50">
        <v>290.94541247528258</v>
      </c>
      <c r="R872" s="50">
        <v>332.48341380327054</v>
      </c>
      <c r="S872" s="50">
        <v>371.29127536423209</v>
      </c>
      <c r="T872" s="50">
        <v>380.64737539927307</v>
      </c>
    </row>
    <row r="873" spans="1:20" x14ac:dyDescent="0.25">
      <c r="A873" t="str">
        <f t="shared" si="20"/>
        <v>214 textielnijverheid en breiwerk</v>
      </c>
      <c r="B873" s="10">
        <v>214</v>
      </c>
      <c r="C873" s="41" t="s">
        <v>11</v>
      </c>
      <c r="D873" s="50">
        <v>387</v>
      </c>
      <c r="E873" s="50">
        <v>375</v>
      </c>
      <c r="F873" s="50">
        <v>362</v>
      </c>
      <c r="G873" s="50">
        <v>373</v>
      </c>
      <c r="H873" s="50">
        <v>356</v>
      </c>
      <c r="I873" s="50">
        <v>414</v>
      </c>
      <c r="J873" s="50">
        <v>406</v>
      </c>
      <c r="K873" s="50">
        <v>433</v>
      </c>
      <c r="L873" s="50">
        <v>416</v>
      </c>
      <c r="M873" s="50">
        <v>417</v>
      </c>
      <c r="N873" s="50">
        <v>423.19085301925872</v>
      </c>
      <c r="O873" s="284">
        <v>368.24502689112961</v>
      </c>
      <c r="P873" s="50">
        <v>312.88778743867124</v>
      </c>
      <c r="Q873" s="50">
        <v>284.66090688815314</v>
      </c>
      <c r="R873" s="50">
        <v>272.44503954433924</v>
      </c>
      <c r="S873" s="50">
        <v>265.70566812148286</v>
      </c>
      <c r="T873" s="50">
        <v>316.45505584543037</v>
      </c>
    </row>
    <row r="874" spans="1:20" x14ac:dyDescent="0.25">
      <c r="A874" t="str">
        <f t="shared" si="20"/>
        <v>214 textielnijverheid en breiwerk</v>
      </c>
      <c r="B874" s="10">
        <v>214</v>
      </c>
      <c r="C874" s="41" t="s">
        <v>12</v>
      </c>
      <c r="D874" s="50">
        <v>462</v>
      </c>
      <c r="E874" s="50">
        <v>454</v>
      </c>
      <c r="F874" s="50">
        <v>482</v>
      </c>
      <c r="G874" s="50">
        <v>481</v>
      </c>
      <c r="H874" s="50">
        <v>512</v>
      </c>
      <c r="I874" s="50">
        <v>487</v>
      </c>
      <c r="J874" s="50">
        <v>472</v>
      </c>
      <c r="K874" s="50">
        <v>444</v>
      </c>
      <c r="L874" s="50">
        <v>399</v>
      </c>
      <c r="M874" s="50">
        <v>391</v>
      </c>
      <c r="N874" s="50">
        <v>404.92362195367917</v>
      </c>
      <c r="O874" s="284">
        <v>415.0548380053059</v>
      </c>
      <c r="P874" s="50">
        <v>449.4372940741282</v>
      </c>
      <c r="Q874" s="50">
        <v>438.07747207245421</v>
      </c>
      <c r="R874" s="50">
        <v>448.88711645245132</v>
      </c>
      <c r="S874" s="50">
        <v>455.55137103325706</v>
      </c>
      <c r="T874" s="50">
        <v>396.40395268372799</v>
      </c>
    </row>
    <row r="875" spans="1:20" x14ac:dyDescent="0.25">
      <c r="A875" t="str">
        <f t="shared" si="20"/>
        <v>214 textielnijverheid en breiwerk</v>
      </c>
      <c r="B875" s="10">
        <v>214</v>
      </c>
      <c r="C875" s="41" t="s">
        <v>13</v>
      </c>
      <c r="D875" s="50">
        <v>680</v>
      </c>
      <c r="E875" s="50">
        <v>637</v>
      </c>
      <c r="F875" s="50">
        <v>583</v>
      </c>
      <c r="G875" s="50">
        <v>547</v>
      </c>
      <c r="H875" s="50">
        <v>534</v>
      </c>
      <c r="I875" s="50">
        <v>542</v>
      </c>
      <c r="J875" s="50">
        <v>522</v>
      </c>
      <c r="K875" s="50">
        <v>545</v>
      </c>
      <c r="L875" s="50">
        <v>539</v>
      </c>
      <c r="M875" s="50">
        <v>488</v>
      </c>
      <c r="N875" s="50">
        <v>462.76985366134767</v>
      </c>
      <c r="O875" s="284">
        <v>454.19152248223298</v>
      </c>
      <c r="P875" s="50">
        <v>424.35242184673507</v>
      </c>
      <c r="Q875" s="50">
        <v>424.28810854474989</v>
      </c>
      <c r="R875" s="50">
        <v>420.89895091824565</v>
      </c>
      <c r="S875" s="50">
        <v>435.88728307498701</v>
      </c>
      <c r="T875" s="50">
        <v>446.79321199482268</v>
      </c>
    </row>
    <row r="876" spans="1:20" x14ac:dyDescent="0.25">
      <c r="A876" t="str">
        <f t="shared" si="20"/>
        <v>214 textielnijverheid en breiwerk</v>
      </c>
      <c r="B876" s="10">
        <v>214</v>
      </c>
      <c r="C876" s="41" t="s">
        <v>14</v>
      </c>
      <c r="D876" s="50">
        <v>762</v>
      </c>
      <c r="E876" s="50">
        <v>777</v>
      </c>
      <c r="F876" s="50">
        <v>743</v>
      </c>
      <c r="G876" s="50">
        <v>718</v>
      </c>
      <c r="H876" s="50">
        <v>728</v>
      </c>
      <c r="I876" s="50">
        <v>687</v>
      </c>
      <c r="J876" s="50">
        <v>649</v>
      </c>
      <c r="K876" s="50">
        <v>593</v>
      </c>
      <c r="L876" s="50">
        <v>570</v>
      </c>
      <c r="M876" s="50">
        <v>520</v>
      </c>
      <c r="N876" s="50">
        <v>517.57154685808621</v>
      </c>
      <c r="O876" s="284">
        <v>515.98628744580208</v>
      </c>
      <c r="P876" s="50">
        <v>532.00833182263091</v>
      </c>
      <c r="Q876" s="50">
        <v>531.42085595229923</v>
      </c>
      <c r="R876" s="50">
        <v>525.31633771893587</v>
      </c>
      <c r="S876" s="50">
        <v>498.15689494284231</v>
      </c>
      <c r="T876" s="50">
        <v>488.92259674867694</v>
      </c>
    </row>
    <row r="877" spans="1:20" x14ac:dyDescent="0.25">
      <c r="A877" t="str">
        <f t="shared" si="20"/>
        <v>214 textielnijverheid en breiwerk</v>
      </c>
      <c r="B877" s="10">
        <v>214</v>
      </c>
      <c r="C877" s="41" t="s">
        <v>15</v>
      </c>
      <c r="D877" s="50">
        <v>630</v>
      </c>
      <c r="E877" s="50">
        <v>684</v>
      </c>
      <c r="F877" s="50">
        <v>730</v>
      </c>
      <c r="G877" s="50">
        <v>750</v>
      </c>
      <c r="H877" s="50">
        <v>767</v>
      </c>
      <c r="I877" s="50">
        <v>748</v>
      </c>
      <c r="J877" s="50">
        <v>747</v>
      </c>
      <c r="K877" s="50">
        <v>729</v>
      </c>
      <c r="L877" s="50">
        <v>727</v>
      </c>
      <c r="M877" s="50">
        <v>693</v>
      </c>
      <c r="N877" s="50">
        <v>656.10393356819964</v>
      </c>
      <c r="O877" s="284">
        <v>626.58211094042758</v>
      </c>
      <c r="P877" s="50">
        <v>587.10241131956673</v>
      </c>
      <c r="Q877" s="50">
        <v>563.45734669749345</v>
      </c>
      <c r="R877" s="50">
        <v>528.03542510925479</v>
      </c>
      <c r="S877" s="50">
        <v>525.75740339951938</v>
      </c>
      <c r="T877" s="50">
        <v>524.57767218641038</v>
      </c>
    </row>
    <row r="878" spans="1:20" x14ac:dyDescent="0.25">
      <c r="A878" t="str">
        <f t="shared" si="20"/>
        <v>214 textielnijverheid en breiwerk</v>
      </c>
      <c r="B878" s="10">
        <v>214</v>
      </c>
      <c r="C878" s="41" t="s">
        <v>16</v>
      </c>
      <c r="D878" s="50">
        <v>399</v>
      </c>
      <c r="E878" s="50">
        <v>403</v>
      </c>
      <c r="F878" s="50">
        <v>428</v>
      </c>
      <c r="G878" s="50">
        <v>470</v>
      </c>
      <c r="H878" s="50">
        <v>560</v>
      </c>
      <c r="I878" s="50">
        <v>596</v>
      </c>
      <c r="J878" s="50">
        <v>647</v>
      </c>
      <c r="K878" s="50">
        <v>692</v>
      </c>
      <c r="L878" s="50">
        <v>722</v>
      </c>
      <c r="M878" s="50">
        <v>722</v>
      </c>
      <c r="N878" s="50">
        <v>704.69348364802875</v>
      </c>
      <c r="O878" s="284">
        <v>683.24336295787953</v>
      </c>
      <c r="P878" s="50">
        <v>661.99962419301687</v>
      </c>
      <c r="Q878" s="50">
        <v>651.25615910580348</v>
      </c>
      <c r="R878" s="50">
        <v>635.4199285828322</v>
      </c>
      <c r="S878" s="50">
        <v>600.54742259413172</v>
      </c>
      <c r="T878" s="50">
        <v>572.87315813185762</v>
      </c>
    </row>
    <row r="879" spans="1:20" x14ac:dyDescent="0.25">
      <c r="A879" t="str">
        <f t="shared" si="20"/>
        <v>214 textielnijverheid en breiwerk</v>
      </c>
      <c r="B879" s="10">
        <v>214</v>
      </c>
      <c r="C879" s="41" t="s">
        <v>17</v>
      </c>
      <c r="D879" s="50">
        <v>113</v>
      </c>
      <c r="E879" s="50">
        <v>129</v>
      </c>
      <c r="F879" s="50">
        <v>130</v>
      </c>
      <c r="G879" s="50">
        <v>147</v>
      </c>
      <c r="H879" s="50">
        <v>162</v>
      </c>
      <c r="I879" s="50">
        <v>222</v>
      </c>
      <c r="J879" s="50">
        <v>246</v>
      </c>
      <c r="K879" s="50">
        <v>276</v>
      </c>
      <c r="L879" s="50">
        <v>297</v>
      </c>
      <c r="M879" s="50">
        <v>334</v>
      </c>
      <c r="N879" s="50">
        <v>360.20547775269</v>
      </c>
      <c r="O879" s="284">
        <v>390.10348571631266</v>
      </c>
      <c r="P879" s="50">
        <v>402.32644359983328</v>
      </c>
      <c r="Q879" s="50">
        <v>407.4337426673805</v>
      </c>
      <c r="R879" s="50">
        <v>401.3754377253702</v>
      </c>
      <c r="S879" s="50">
        <v>391.53112988349613</v>
      </c>
      <c r="T879" s="50">
        <v>379.36999303165663</v>
      </c>
    </row>
    <row r="880" spans="1:20" x14ac:dyDescent="0.25">
      <c r="A880" t="str">
        <f t="shared" si="20"/>
        <v>214 textielnijverheid en breiwerk</v>
      </c>
      <c r="B880" s="10">
        <v>214</v>
      </c>
      <c r="C880" s="41" t="s">
        <v>85</v>
      </c>
      <c r="D880" s="50">
        <v>8</v>
      </c>
      <c r="E880" s="50">
        <v>8</v>
      </c>
      <c r="F880" s="50">
        <v>7</v>
      </c>
      <c r="G880" s="50">
        <v>8</v>
      </c>
      <c r="H880" s="50">
        <v>12</v>
      </c>
      <c r="I880" s="50">
        <v>13</v>
      </c>
      <c r="J880" s="50">
        <v>15</v>
      </c>
      <c r="K880" s="50">
        <v>16</v>
      </c>
      <c r="L880" s="50">
        <v>15</v>
      </c>
      <c r="M880" s="50">
        <v>23</v>
      </c>
      <c r="N880" s="50">
        <v>31.829130055135316</v>
      </c>
      <c r="O880" s="284">
        <v>51.263806585185456</v>
      </c>
      <c r="P880" s="50">
        <v>64.804324241700698</v>
      </c>
      <c r="Q880" s="50">
        <v>65.674992154868747</v>
      </c>
      <c r="R880" s="50">
        <v>77.699653535158703</v>
      </c>
      <c r="S880" s="50">
        <v>84.104734834310563</v>
      </c>
      <c r="T880" s="50">
        <v>115.13807720552659</v>
      </c>
    </row>
    <row r="881" spans="1:20" x14ac:dyDescent="0.25">
      <c r="A881" t="str">
        <f t="shared" si="20"/>
        <v>214 textielnijverheid en breiwerk</v>
      </c>
      <c r="B881" s="10">
        <v>214</v>
      </c>
      <c r="C881" s="3" t="s">
        <v>6</v>
      </c>
      <c r="D881" s="50">
        <v>520</v>
      </c>
      <c r="E881" s="50">
        <v>540</v>
      </c>
      <c r="F881" s="50">
        <v>565</v>
      </c>
      <c r="G881" s="50">
        <v>625</v>
      </c>
      <c r="H881" s="50">
        <v>734</v>
      </c>
      <c r="I881" s="50">
        <v>831</v>
      </c>
      <c r="J881" s="50">
        <v>908</v>
      </c>
      <c r="K881" s="50">
        <v>984</v>
      </c>
      <c r="L881" s="50">
        <v>1034</v>
      </c>
      <c r="M881" s="50">
        <v>1079</v>
      </c>
      <c r="N881" s="50">
        <v>1096.7280914558539</v>
      </c>
      <c r="O881" s="284">
        <v>1124.6106552593776</v>
      </c>
      <c r="P881" s="50">
        <v>1129.1303920345508</v>
      </c>
      <c r="Q881" s="50">
        <v>1124.3648939280527</v>
      </c>
      <c r="R881" s="50">
        <v>1114.495019843361</v>
      </c>
      <c r="S881" s="50">
        <v>1076.1832873119386</v>
      </c>
      <c r="T881" s="50">
        <v>1067.3812283690409</v>
      </c>
    </row>
    <row r="882" spans="1:20" x14ac:dyDescent="0.25">
      <c r="A882" t="str">
        <f t="shared" si="20"/>
        <v>214 textielnijverheid en breiwerk</v>
      </c>
      <c r="B882" s="10">
        <v>214</v>
      </c>
      <c r="C882" s="3" t="s">
        <v>86</v>
      </c>
      <c r="D882" s="193">
        <v>1.0036166635781807</v>
      </c>
      <c r="E882" s="192"/>
      <c r="F882" s="192"/>
      <c r="G882" s="192"/>
      <c r="H882" s="192"/>
      <c r="I882" s="192"/>
      <c r="J882" s="192"/>
      <c r="K882" s="192"/>
      <c r="L882" s="192"/>
      <c r="M882" s="192"/>
      <c r="N882" s="192"/>
      <c r="O882" s="286"/>
      <c r="P882" s="192"/>
      <c r="Q882" s="192"/>
      <c r="R882" s="192"/>
      <c r="S882" s="192"/>
      <c r="T882" s="192"/>
    </row>
    <row r="883" spans="1:20" x14ac:dyDescent="0.25">
      <c r="A883" t="str">
        <f t="shared" si="20"/>
        <v>214 textielnijverheid en breiwerk</v>
      </c>
      <c r="B883" s="10">
        <v>214</v>
      </c>
      <c r="C883" s="3" t="s">
        <v>87</v>
      </c>
      <c r="D883" s="192"/>
      <c r="E883" s="193">
        <v>-7.1602780763805329E-3</v>
      </c>
      <c r="F883" s="193">
        <v>-9.1258036431729472E-4</v>
      </c>
      <c r="G883" s="193">
        <v>-4.8926991387446828E-3</v>
      </c>
      <c r="H883" s="193">
        <v>-1.853754817021791E-2</v>
      </c>
      <c r="I883" s="193">
        <v>-1.0410632042776702E-2</v>
      </c>
      <c r="J883" s="193">
        <v>1.5697821707697512E-3</v>
      </c>
      <c r="K883" s="193">
        <v>4.6695621181318536E-3</v>
      </c>
      <c r="L883" s="193">
        <v>9.122480470145522E-3</v>
      </c>
      <c r="M883" s="193">
        <v>1.8479054592692168E-2</v>
      </c>
      <c r="N883" s="193">
        <v>3.1153458552911073E-2</v>
      </c>
      <c r="O883" s="285">
        <v>2.5131777351179441E-3</v>
      </c>
      <c r="P883" s="193">
        <v>2.5131777351178886E-3</v>
      </c>
      <c r="Q883" s="193">
        <v>2.513177735117833E-3</v>
      </c>
      <c r="R883" s="193">
        <v>2.5131777351179441E-3</v>
      </c>
      <c r="S883" s="193">
        <v>2.5131777351179441E-3</v>
      </c>
      <c r="T883" s="193">
        <v>2.5131777351178886E-3</v>
      </c>
    </row>
    <row r="884" spans="1:20" x14ac:dyDescent="0.25">
      <c r="A884" t="str">
        <f t="shared" si="20"/>
        <v>214 textielnijverheid en breiwerk</v>
      </c>
      <c r="B884" s="10">
        <v>214</v>
      </c>
      <c r="C884" s="3" t="s">
        <v>88</v>
      </c>
      <c r="D884" s="194"/>
      <c r="E884" s="50">
        <v>0</v>
      </c>
      <c r="F884" s="50">
        <v>0</v>
      </c>
      <c r="G884" s="50">
        <v>0</v>
      </c>
      <c r="H884" s="50">
        <v>0</v>
      </c>
      <c r="I884" s="50">
        <v>0</v>
      </c>
      <c r="J884" s="50">
        <v>1.5697821707697512E-3</v>
      </c>
      <c r="K884" s="50">
        <v>0</v>
      </c>
      <c r="L884" s="50">
        <v>0</v>
      </c>
      <c r="M884" s="50">
        <v>0</v>
      </c>
      <c r="N884" s="50">
        <v>3.1153458552911073E-2</v>
      </c>
      <c r="O884" s="284">
        <v>2.0861244370433995E-4</v>
      </c>
      <c r="P884" s="50">
        <v>2.6892728497056735E-4</v>
      </c>
      <c r="Q884" s="50">
        <v>3.4467919627777569E-4</v>
      </c>
      <c r="R884" s="50">
        <v>4.191444727816491E-4</v>
      </c>
      <c r="S884" s="50">
        <v>4.7898533268351135E-4</v>
      </c>
      <c r="T884" s="50">
        <v>5.3489307336710421E-4</v>
      </c>
    </row>
    <row r="885" spans="1:20" x14ac:dyDescent="0.25">
      <c r="A885" t="str">
        <f t="shared" si="20"/>
        <v>214 textielnijverheid en breiwerk</v>
      </c>
      <c r="B885" s="10">
        <v>214</v>
      </c>
      <c r="C885" s="3" t="s">
        <v>89</v>
      </c>
      <c r="D885" s="194"/>
      <c r="E885" s="50">
        <v>23.8797088335178</v>
      </c>
      <c r="F885" s="50">
        <v>25.517736024028817</v>
      </c>
      <c r="G885" s="50">
        <v>21.208200149545696</v>
      </c>
      <c r="H885" s="50">
        <v>22.832999984884761</v>
      </c>
      <c r="I885" s="50">
        <v>19.736000790031738</v>
      </c>
      <c r="J885" s="50">
        <v>22.804829586757915</v>
      </c>
      <c r="K885" s="50">
        <v>24.153878453214691</v>
      </c>
      <c r="L885" s="50">
        <v>15.171464609661966</v>
      </c>
      <c r="M885" s="50">
        <v>19.108492808889746</v>
      </c>
      <c r="N885" s="50">
        <v>16.085292615046541</v>
      </c>
      <c r="O885" s="284">
        <v>8.8053285521073441</v>
      </c>
      <c r="P885" s="50">
        <v>11.35115939751025</v>
      </c>
      <c r="Q885" s="50">
        <v>14.548573970034475</v>
      </c>
      <c r="R885" s="50">
        <v>17.691680937657569</v>
      </c>
      <c r="S885" s="50">
        <v>20.217505490210673</v>
      </c>
      <c r="T885" s="50">
        <v>22.577316902145704</v>
      </c>
    </row>
    <row r="886" spans="1:20" x14ac:dyDescent="0.25">
      <c r="A886" t="str">
        <f t="shared" si="20"/>
        <v>214 textielnijverheid en breiwerk</v>
      </c>
      <c r="B886" s="10">
        <v>214</v>
      </c>
      <c r="C886" s="3" t="s">
        <v>90</v>
      </c>
      <c r="D886" s="194"/>
      <c r="E886" s="50">
        <v>57.481727970365</v>
      </c>
      <c r="F886" s="50">
        <v>67.79734751202669</v>
      </c>
      <c r="G886" s="50">
        <v>75.171701373317319</v>
      </c>
      <c r="H886" s="50">
        <v>73.151363298486885</v>
      </c>
      <c r="I886" s="50">
        <v>84.306063846749453</v>
      </c>
      <c r="J886" s="50">
        <v>91.9163998260059</v>
      </c>
      <c r="K886" s="50">
        <v>94.085521406822593</v>
      </c>
      <c r="L886" s="50">
        <v>92.524019513053091</v>
      </c>
      <c r="M886" s="50">
        <v>88.691911861387268</v>
      </c>
      <c r="N886" s="50">
        <v>85.905562383014029</v>
      </c>
      <c r="O886" s="284">
        <v>33.663284403490117</v>
      </c>
      <c r="P886" s="50">
        <v>43.39614414686281</v>
      </c>
      <c r="Q886" s="50">
        <v>55.62004646621314</v>
      </c>
      <c r="R886" s="50">
        <v>67.636327645904643</v>
      </c>
      <c r="S886" s="50">
        <v>77.292702165349922</v>
      </c>
      <c r="T886" s="50">
        <v>86.314398769681461</v>
      </c>
    </row>
    <row r="887" spans="1:20" x14ac:dyDescent="0.25">
      <c r="A887" t="str">
        <f t="shared" si="20"/>
        <v>214 textielnijverheid en breiwerk</v>
      </c>
      <c r="B887" s="10">
        <v>214</v>
      </c>
      <c r="C887" s="3" t="s">
        <v>91</v>
      </c>
      <c r="D887" s="194"/>
      <c r="E887" s="50">
        <v>70.966135140967793</v>
      </c>
      <c r="F887" s="50">
        <v>71.108521468542889</v>
      </c>
      <c r="G887" s="50">
        <v>67.202623061290694</v>
      </c>
      <c r="H887" s="50">
        <v>64.15516302910973</v>
      </c>
      <c r="I887" s="50">
        <v>64.124383316605162</v>
      </c>
      <c r="J887" s="50">
        <v>79.531505790797382</v>
      </c>
      <c r="K887" s="50">
        <v>79.253175757816791</v>
      </c>
      <c r="L887" s="50">
        <v>86.451820796999925</v>
      </c>
      <c r="M887" s="50">
        <v>86.949973291219521</v>
      </c>
      <c r="N887" s="50">
        <v>92.444214101503917</v>
      </c>
      <c r="O887" s="284">
        <v>81.696351778233463</v>
      </c>
      <c r="P887" s="50">
        <v>71.089143451107802</v>
      </c>
      <c r="Q887" s="50">
        <v>60.402512406239403</v>
      </c>
      <c r="R887" s="50">
        <v>54.95335596392767</v>
      </c>
      <c r="S887" s="50">
        <v>52.595101316701076</v>
      </c>
      <c r="T887" s="50">
        <v>51.294075893779663</v>
      </c>
    </row>
    <row r="888" spans="1:20" x14ac:dyDescent="0.25">
      <c r="A888" t="str">
        <f t="shared" si="20"/>
        <v>214 textielnijverheid en breiwerk</v>
      </c>
      <c r="B888" s="10">
        <v>214</v>
      </c>
      <c r="C888" s="3" t="s">
        <v>92</v>
      </c>
      <c r="D888" s="194"/>
      <c r="E888" s="50">
        <v>66.679709747359311</v>
      </c>
      <c r="F888" s="50">
        <v>68.361537500023744</v>
      </c>
      <c r="G888" s="50">
        <v>70.659250316830494</v>
      </c>
      <c r="H888" s="50">
        <v>63.949481977677706</v>
      </c>
      <c r="I888" s="50">
        <v>72.231947320391242</v>
      </c>
      <c r="J888" s="50">
        <v>74.539458489634882</v>
      </c>
      <c r="K888" s="50">
        <v>73.70667807993452</v>
      </c>
      <c r="L888" s="50">
        <v>71.311343772639248</v>
      </c>
      <c r="M888" s="50">
        <v>67.817115789497592</v>
      </c>
      <c r="N888" s="50">
        <v>71.41306606797832</v>
      </c>
      <c r="O888" s="284">
        <v>62.35897955560425</v>
      </c>
      <c r="P888" s="50">
        <v>63.919205386808194</v>
      </c>
      <c r="Q888" s="50">
        <v>69.214166606216651</v>
      </c>
      <c r="R888" s="50">
        <v>67.464733208036918</v>
      </c>
      <c r="S888" s="50">
        <v>69.129438244614661</v>
      </c>
      <c r="T888" s="50">
        <v>70.155745658226934</v>
      </c>
    </row>
    <row r="889" spans="1:20" x14ac:dyDescent="0.25">
      <c r="A889" t="str">
        <f t="shared" si="20"/>
        <v>214 textielnijverheid en breiwerk</v>
      </c>
      <c r="B889" s="10">
        <v>214</v>
      </c>
      <c r="C889" s="3" t="s">
        <v>93</v>
      </c>
      <c r="D889" s="194"/>
      <c r="E889" s="50">
        <v>81.845825421780035</v>
      </c>
      <c r="F889" s="50">
        <v>80.650064021516471</v>
      </c>
      <c r="G889" s="50">
        <v>71.492757669020762</v>
      </c>
      <c r="H889" s="50">
        <v>59.614378120014607</v>
      </c>
      <c r="I889" s="50">
        <v>62.537356239636416</v>
      </c>
      <c r="J889" s="50">
        <v>69.96762997543307</v>
      </c>
      <c r="K889" s="50">
        <v>69.003883743548968</v>
      </c>
      <c r="L889" s="50">
        <v>74.471125253253931</v>
      </c>
      <c r="M889" s="50">
        <v>78.694453106188192</v>
      </c>
      <c r="N889" s="50">
        <v>77.4335193660188</v>
      </c>
      <c r="O889" s="284">
        <v>60.176261161506304</v>
      </c>
      <c r="P889" s="50">
        <v>59.060778177296903</v>
      </c>
      <c r="Q889" s="50">
        <v>55.180651806791758</v>
      </c>
      <c r="R889" s="50">
        <v>55.172288828897287</v>
      </c>
      <c r="S889" s="50">
        <v>54.731579839674154</v>
      </c>
      <c r="T889" s="50">
        <v>56.680587068869116</v>
      </c>
    </row>
    <row r="890" spans="1:20" x14ac:dyDescent="0.25">
      <c r="A890" t="str">
        <f t="shared" si="20"/>
        <v>214 textielnijverheid en breiwerk</v>
      </c>
      <c r="B890" s="10">
        <v>214</v>
      </c>
      <c r="C890" s="3" t="s">
        <v>94</v>
      </c>
      <c r="D890" s="194"/>
      <c r="E890" s="50">
        <v>77.390693468557046</v>
      </c>
      <c r="F890" s="50">
        <v>83.768593438636429</v>
      </c>
      <c r="G890" s="50">
        <v>77.145815411999251</v>
      </c>
      <c r="H890" s="50">
        <v>64.753059587616846</v>
      </c>
      <c r="I890" s="50">
        <v>71.571307725993165</v>
      </c>
      <c r="J890" s="50">
        <v>75.771050619318089</v>
      </c>
      <c r="K890" s="50">
        <v>73.591687101321909</v>
      </c>
      <c r="L890" s="50">
        <v>69.882291601363349</v>
      </c>
      <c r="M890" s="50">
        <v>72.5050958380086</v>
      </c>
      <c r="N890" s="50">
        <v>72.735689771181328</v>
      </c>
      <c r="O890" s="284">
        <v>57.572612221339064</v>
      </c>
      <c r="P890" s="50">
        <v>57.396274232962938</v>
      </c>
      <c r="Q890" s="50">
        <v>59.178503092914468</v>
      </c>
      <c r="R890" s="50">
        <v>59.113154600175079</v>
      </c>
      <c r="S890" s="50">
        <v>58.43411213120433</v>
      </c>
      <c r="T890" s="50">
        <v>55.413003114320077</v>
      </c>
    </row>
    <row r="891" spans="1:20" x14ac:dyDescent="0.25">
      <c r="A891" t="str">
        <f t="shared" si="20"/>
        <v>214 textielnijverheid en breiwerk</v>
      </c>
      <c r="B891" s="10">
        <v>214</v>
      </c>
      <c r="C891" s="3" t="s">
        <v>95</v>
      </c>
      <c r="D891" s="192"/>
      <c r="E891" s="50">
        <v>47.125265297444741</v>
      </c>
      <c r="F891" s="50">
        <v>55.437998986562683</v>
      </c>
      <c r="G891" s="50">
        <v>56.260798762783153</v>
      </c>
      <c r="H891" s="50">
        <v>47.568553736103802</v>
      </c>
      <c r="I891" s="50">
        <v>54.880118957202889</v>
      </c>
      <c r="J891" s="50">
        <v>62.481987354532961</v>
      </c>
      <c r="K891" s="50">
        <v>64.71399090655666</v>
      </c>
      <c r="L891" s="50">
        <v>66.40079511031783</v>
      </c>
      <c r="M891" s="50">
        <v>73.020854963498905</v>
      </c>
      <c r="N891" s="50">
        <v>78.389211311288292</v>
      </c>
      <c r="O891" s="284">
        <v>55.424684364834164</v>
      </c>
      <c r="P891" s="50">
        <v>52.930814693728422</v>
      </c>
      <c r="Q891" s="50">
        <v>49.595748740984448</v>
      </c>
      <c r="R891" s="50">
        <v>47.598320930519648</v>
      </c>
      <c r="S891" s="50">
        <v>44.606037660783755</v>
      </c>
      <c r="T891" s="50">
        <v>44.413600719350264</v>
      </c>
    </row>
    <row r="892" spans="1:20" x14ac:dyDescent="0.25">
      <c r="A892" t="str">
        <f t="shared" si="20"/>
        <v>214 textielnijverheid en breiwerk</v>
      </c>
      <c r="B892" s="10">
        <v>214</v>
      </c>
      <c r="C892" s="3" t="s">
        <v>96</v>
      </c>
      <c r="D892" s="192"/>
      <c r="E892" s="50">
        <v>24.636281615540479</v>
      </c>
      <c r="F892" s="50">
        <v>27.401084060324425</v>
      </c>
      <c r="G892" s="50">
        <v>27.397412335311465</v>
      </c>
      <c r="H892" s="50">
        <v>23.672864407535592</v>
      </c>
      <c r="I892" s="50">
        <v>32.757039133962678</v>
      </c>
      <c r="J892" s="50">
        <v>42.003175663848246</v>
      </c>
      <c r="K892" s="50">
        <v>47.60296476438257</v>
      </c>
      <c r="L892" s="50">
        <v>53.995255074481769</v>
      </c>
      <c r="M892" s="50">
        <v>63.091536348524691</v>
      </c>
      <c r="N892" s="50">
        <v>72.242456007802744</v>
      </c>
      <c r="O892" s="284">
        <v>50.328167429580041</v>
      </c>
      <c r="P892" s="50">
        <v>48.796231502075777</v>
      </c>
      <c r="Q892" s="50">
        <v>47.279035066749714</v>
      </c>
      <c r="R892" s="50">
        <v>46.511752663506812</v>
      </c>
      <c r="S892" s="50">
        <v>45.380752477315788</v>
      </c>
      <c r="T892" s="50">
        <v>42.890209623133565</v>
      </c>
    </row>
    <row r="893" spans="1:20" x14ac:dyDescent="0.25">
      <c r="A893" t="str">
        <f t="shared" si="20"/>
        <v>214 textielnijverheid en breiwerk</v>
      </c>
      <c r="B893" s="10">
        <v>214</v>
      </c>
      <c r="C893" s="3" t="s">
        <v>97</v>
      </c>
      <c r="D893" s="192"/>
      <c r="E893" s="50">
        <v>22.258346574703872</v>
      </c>
      <c r="F893" s="50">
        <v>26.215923873323412</v>
      </c>
      <c r="G893" s="50">
        <v>25.901732648720124</v>
      </c>
      <c r="H893" s="50">
        <v>27.283089495156961</v>
      </c>
      <c r="I893" s="50">
        <v>31.383638631798046</v>
      </c>
      <c r="J893" s="50">
        <v>45.666860450834264</v>
      </c>
      <c r="K893" s="50">
        <v>51.366364204462016</v>
      </c>
      <c r="L893" s="50">
        <v>58.859560426259499</v>
      </c>
      <c r="M893" s="50">
        <v>66.116907755697341</v>
      </c>
      <c r="N893" s="50">
        <v>78.586945166493962</v>
      </c>
      <c r="O893" s="284">
        <v>74.436452674101758</v>
      </c>
      <c r="P893" s="50">
        <v>80.614875247569927</v>
      </c>
      <c r="Q893" s="50">
        <v>83.140749178501338</v>
      </c>
      <c r="R893" s="50">
        <v>84.196172398897218</v>
      </c>
      <c r="S893" s="50">
        <v>82.944223839106442</v>
      </c>
      <c r="T893" s="50">
        <v>80.909897877844784</v>
      </c>
    </row>
    <row r="894" spans="1:20" x14ac:dyDescent="0.25">
      <c r="A894" t="str">
        <f t="shared" si="20"/>
        <v>214 textielnijverheid en breiwerk</v>
      </c>
      <c r="B894" s="10">
        <v>214</v>
      </c>
      <c r="C894" s="3" t="s">
        <v>98</v>
      </c>
      <c r="D894" s="192"/>
      <c r="E894" s="50">
        <v>2.6321064979109314</v>
      </c>
      <c r="F894" s="50">
        <v>2.6820880796074373</v>
      </c>
      <c r="G894" s="50">
        <v>2.3189662382355158</v>
      </c>
      <c r="H894" s="50">
        <v>2.5410883371602324</v>
      </c>
      <c r="I894" s="50">
        <v>3.9091554992696431</v>
      </c>
      <c r="J894" s="50">
        <v>4.3906638423182169</v>
      </c>
      <c r="K894" s="50">
        <v>5.1126472865006818</v>
      </c>
      <c r="L894" s="50">
        <v>5.5247371325662797</v>
      </c>
      <c r="M894" s="50">
        <v>5.3197896736190868</v>
      </c>
      <c r="N894" s="50">
        <v>8.4485221239676349</v>
      </c>
      <c r="O894" s="284">
        <v>10.780105188228513</v>
      </c>
      <c r="P894" s="50">
        <v>17.362372970295471</v>
      </c>
      <c r="Q894" s="50">
        <v>21.948367133109517</v>
      </c>
      <c r="R894" s="50">
        <v>22.243250834665567</v>
      </c>
      <c r="S894" s="50">
        <v>26.315844534456012</v>
      </c>
      <c r="T894" s="50">
        <v>28.485160818765582</v>
      </c>
    </row>
    <row r="895" spans="1:20" x14ac:dyDescent="0.25">
      <c r="A895" t="str">
        <f t="shared" si="20"/>
        <v>214 textielnijverheid en breiwerk</v>
      </c>
      <c r="B895" s="10">
        <v>214</v>
      </c>
      <c r="C895" s="3" t="s">
        <v>26</v>
      </c>
      <c r="D895" s="194"/>
      <c r="E895" s="50">
        <v>49.52673468815528</v>
      </c>
      <c r="F895" s="50">
        <v>56.29909601325528</v>
      </c>
      <c r="G895" s="50">
        <v>55.618111222267103</v>
      </c>
      <c r="H895" s="50">
        <v>53.497042239852789</v>
      </c>
      <c r="I895" s="50">
        <v>68.049833265030372</v>
      </c>
      <c r="J895" s="50">
        <v>92.060699957000736</v>
      </c>
      <c r="K895" s="50">
        <v>104.08197625534527</v>
      </c>
      <c r="L895" s="50">
        <v>118.37955263330755</v>
      </c>
      <c r="M895" s="50">
        <v>134.52823377784111</v>
      </c>
      <c r="N895" s="50">
        <v>159.27792329826434</v>
      </c>
      <c r="O895" s="284">
        <v>135.54472529191031</v>
      </c>
      <c r="P895" s="50">
        <v>146.77347971994118</v>
      </c>
      <c r="Q895" s="50">
        <v>152.36815137836055</v>
      </c>
      <c r="R895" s="50">
        <v>152.95117589706959</v>
      </c>
      <c r="S895" s="50">
        <v>154.64082085087824</v>
      </c>
      <c r="T895" s="50">
        <v>152.28526831974395</v>
      </c>
    </row>
    <row r="896" spans="1:20" x14ac:dyDescent="0.25">
      <c r="A896" t="str">
        <f t="shared" si="20"/>
        <v>214 textielnijverheid en breiwerk</v>
      </c>
      <c r="B896" s="10">
        <v>214</v>
      </c>
      <c r="C896" s="3" t="s">
        <v>19</v>
      </c>
      <c r="D896" s="194"/>
      <c r="E896" s="50">
        <v>474.89580056814702</v>
      </c>
      <c r="F896" s="50">
        <v>508.94089496459293</v>
      </c>
      <c r="G896" s="50">
        <v>494.75925796705445</v>
      </c>
      <c r="H896" s="50">
        <v>449.52204197374715</v>
      </c>
      <c r="I896" s="50">
        <v>497.4370114616404</v>
      </c>
      <c r="J896" s="50">
        <v>569.07513138165166</v>
      </c>
      <c r="K896" s="50">
        <v>582.5907917045613</v>
      </c>
      <c r="L896" s="50">
        <v>594.59241329059694</v>
      </c>
      <c r="M896" s="50">
        <v>621.31613143653078</v>
      </c>
      <c r="N896" s="50">
        <v>653.71563237284852</v>
      </c>
      <c r="O896" s="284">
        <v>495.24243594146873</v>
      </c>
      <c r="P896" s="50">
        <v>505.91726813350351</v>
      </c>
      <c r="Q896" s="50">
        <v>516.10869914695115</v>
      </c>
      <c r="R896" s="50">
        <v>522.58145715666114</v>
      </c>
      <c r="S896" s="50">
        <v>531.6477766847496</v>
      </c>
      <c r="T896" s="50">
        <v>539.13453133919052</v>
      </c>
    </row>
    <row r="897" spans="1:20" x14ac:dyDescent="0.25">
      <c r="A897" t="str">
        <f t="shared" si="20"/>
        <v>214 textielnijverheid en breiwerk</v>
      </c>
      <c r="B897" s="10">
        <v>214</v>
      </c>
      <c r="C897" s="3" t="s">
        <v>20</v>
      </c>
      <c r="D897" s="194"/>
      <c r="E897" s="193">
        <v>0.1042896876091627</v>
      </c>
      <c r="F897" s="193">
        <v>0.1106201065197797</v>
      </c>
      <c r="G897" s="193">
        <v>0.11241449316340163</v>
      </c>
      <c r="H897" s="193">
        <v>0.11900871869365887</v>
      </c>
      <c r="I897" s="193">
        <v>0.13680090483230559</v>
      </c>
      <c r="J897" s="193">
        <v>0.16177248816599579</v>
      </c>
      <c r="K897" s="193">
        <v>0.17865365834365346</v>
      </c>
      <c r="L897" s="193">
        <v>0.19909361436041662</v>
      </c>
      <c r="M897" s="193">
        <v>0.21652139220464381</v>
      </c>
      <c r="N897" s="193">
        <v>0.24365016745908216</v>
      </c>
      <c r="O897" s="285">
        <v>0.27369368102359054</v>
      </c>
      <c r="P897" s="193">
        <v>0.29011359952475468</v>
      </c>
      <c r="Q897" s="193">
        <v>0.29522492380035803</v>
      </c>
      <c r="R897" s="193">
        <v>0.29268389416124535</v>
      </c>
      <c r="S897" s="193">
        <v>0.29087081265567932</v>
      </c>
      <c r="T897" s="193">
        <v>0.2824624643156744</v>
      </c>
    </row>
    <row r="898" spans="1:20" x14ac:dyDescent="0.25">
      <c r="A898" t="str">
        <f t="shared" si="20"/>
        <v>214 textielnijverheid en breiwerk</v>
      </c>
      <c r="B898" s="10">
        <v>214</v>
      </c>
      <c r="C898" s="3" t="s">
        <v>29</v>
      </c>
      <c r="D898" s="194"/>
      <c r="E898" s="50">
        <v>474.89580056814702</v>
      </c>
      <c r="F898" s="50">
        <v>508.94089496459293</v>
      </c>
      <c r="G898" s="50">
        <v>494.75925796705445</v>
      </c>
      <c r="H898" s="50">
        <v>449.52204197374715</v>
      </c>
      <c r="I898" s="50">
        <v>497.4370114616404</v>
      </c>
      <c r="J898" s="50">
        <v>569.07513138165166</v>
      </c>
      <c r="K898" s="50">
        <v>558.5907917045613</v>
      </c>
      <c r="L898" s="50">
        <v>533.59241329059694</v>
      </c>
      <c r="M898" s="50">
        <v>484.31613143653078</v>
      </c>
      <c r="N898" s="50">
        <v>420.59794536105653</v>
      </c>
      <c r="O898" s="284">
        <v>489.97176385950087</v>
      </c>
      <c r="P898" s="50">
        <v>500.65402607523538</v>
      </c>
      <c r="Q898" s="50">
        <v>510.8528766383389</v>
      </c>
      <c r="R898" s="50">
        <v>517.33304373842475</v>
      </c>
      <c r="S898" s="50">
        <v>526.40676191235514</v>
      </c>
      <c r="T898" s="50">
        <v>533.90090478282696</v>
      </c>
    </row>
    <row r="899" spans="1:20" x14ac:dyDescent="0.25">
      <c r="A899" t="str">
        <f t="shared" ref="A899:A962" si="21">VLOOKUP(B899,$AN$3:$AO$60,2)</f>
        <v>215 kleding- en confectiebedrijf</v>
      </c>
      <c r="B899" s="10">
        <v>215</v>
      </c>
      <c r="C899" s="3" t="s">
        <v>25</v>
      </c>
      <c r="D899" s="50">
        <v>4166</v>
      </c>
      <c r="E899" s="50">
        <v>4096</v>
      </c>
      <c r="F899" s="50">
        <v>4049</v>
      </c>
      <c r="G899" s="50">
        <v>4119</v>
      </c>
      <c r="H899" s="50">
        <v>4256</v>
      </c>
      <c r="I899" s="50">
        <v>4285</v>
      </c>
      <c r="J899" s="50">
        <v>4130</v>
      </c>
      <c r="K899" s="50">
        <v>3837</v>
      </c>
      <c r="L899" s="50">
        <v>3874</v>
      </c>
      <c r="M899" s="50">
        <v>3799</v>
      </c>
      <c r="N899" s="50">
        <v>3733.2748297115591</v>
      </c>
      <c r="O899" s="284">
        <v>3692.4668788646782</v>
      </c>
      <c r="P899" s="50">
        <v>3652.1049945219479</v>
      </c>
      <c r="Q899" s="50">
        <v>3612.184300787324</v>
      </c>
      <c r="R899" s="50">
        <v>3572.6999750625573</v>
      </c>
      <c r="S899" s="50">
        <v>3533.6472474646075</v>
      </c>
      <c r="T899" s="50">
        <v>3495.021400249419</v>
      </c>
    </row>
    <row r="900" spans="1:20" x14ac:dyDescent="0.25">
      <c r="A900" t="str">
        <f t="shared" si="21"/>
        <v>215 kleding- en confectiebedrijf</v>
      </c>
      <c r="B900" s="10">
        <v>215</v>
      </c>
      <c r="C900" s="3" t="s">
        <v>83</v>
      </c>
      <c r="D900" s="192"/>
      <c r="E900" s="50">
        <v>-70</v>
      </c>
      <c r="F900" s="50">
        <v>-47</v>
      </c>
      <c r="G900" s="50">
        <v>70</v>
      </c>
      <c r="H900" s="50">
        <v>137</v>
      </c>
      <c r="I900" s="50">
        <v>29</v>
      </c>
      <c r="J900" s="50">
        <v>-155</v>
      </c>
      <c r="K900" s="50">
        <v>-293</v>
      </c>
      <c r="L900" s="50">
        <v>37</v>
      </c>
      <c r="M900" s="50">
        <v>-75</v>
      </c>
      <c r="N900" s="50">
        <v>-65.72517028844095</v>
      </c>
      <c r="O900" s="284">
        <v>-40.807950846880885</v>
      </c>
      <c r="P900" s="50">
        <v>-40.361884342730264</v>
      </c>
      <c r="Q900" s="50">
        <v>-39.92069373462391</v>
      </c>
      <c r="R900" s="50">
        <v>-39.484325724766677</v>
      </c>
      <c r="S900" s="50">
        <v>-39.052727597949797</v>
      </c>
      <c r="T900" s="50">
        <v>-38.625847215188514</v>
      </c>
    </row>
    <row r="901" spans="1:20" x14ac:dyDescent="0.25">
      <c r="A901" t="str">
        <f t="shared" si="21"/>
        <v>215 kleding- en confectiebedrijf</v>
      </c>
      <c r="B901" s="10">
        <v>215</v>
      </c>
      <c r="C901" s="3" t="s">
        <v>84</v>
      </c>
      <c r="D901" s="192"/>
      <c r="E901" s="193">
        <v>0.98319731156985113</v>
      </c>
      <c r="F901" s="193">
        <v>0.988525390625</v>
      </c>
      <c r="G901" s="193">
        <v>1.0172882193134107</v>
      </c>
      <c r="H901" s="193">
        <v>1.0332605001213886</v>
      </c>
      <c r="I901" s="193">
        <v>1.0068139097744362</v>
      </c>
      <c r="J901" s="193">
        <v>0.96382730455075849</v>
      </c>
      <c r="K901" s="193">
        <v>0.92905569007263922</v>
      </c>
      <c r="L901" s="193">
        <v>1.0096429502215272</v>
      </c>
      <c r="M901" s="193">
        <v>0.98064016520392361</v>
      </c>
      <c r="N901" s="193">
        <v>0.9826993497529769</v>
      </c>
      <c r="O901" s="285">
        <v>0.98906912758682874</v>
      </c>
      <c r="P901" s="193">
        <v>0.98906912758682886</v>
      </c>
      <c r="Q901" s="193">
        <v>0.98906912758682897</v>
      </c>
      <c r="R901" s="193">
        <v>0.98906912758682863</v>
      </c>
      <c r="S901" s="193">
        <v>0.98906912758682852</v>
      </c>
      <c r="T901" s="193">
        <v>0.98906912758682897</v>
      </c>
    </row>
    <row r="902" spans="1:20" x14ac:dyDescent="0.25">
      <c r="A902" t="str">
        <f t="shared" si="21"/>
        <v>215 kleding- en confectiebedrijf</v>
      </c>
      <c r="B902" s="10">
        <v>215</v>
      </c>
      <c r="C902" s="3" t="s">
        <v>8</v>
      </c>
      <c r="D902" s="50">
        <v>1</v>
      </c>
      <c r="E902" s="50">
        <v>2</v>
      </c>
      <c r="F902" s="50">
        <v>2</v>
      </c>
      <c r="G902" s="50">
        <v>5</v>
      </c>
      <c r="H902" s="50">
        <v>6</v>
      </c>
      <c r="I902" s="50">
        <v>2</v>
      </c>
      <c r="J902" s="50">
        <v>3</v>
      </c>
      <c r="K902" s="50">
        <v>3</v>
      </c>
      <c r="L902" s="50">
        <v>1</v>
      </c>
      <c r="M902" s="50">
        <v>2</v>
      </c>
      <c r="N902" s="50">
        <v>2.3285336541459998</v>
      </c>
      <c r="O902" s="284">
        <v>2.3229018874841429</v>
      </c>
      <c r="P902" s="50">
        <v>2.371919190073938</v>
      </c>
      <c r="Q902" s="50">
        <v>2.4383156625114255</v>
      </c>
      <c r="R902" s="50">
        <v>2.5056965746731135</v>
      </c>
      <c r="S902" s="50">
        <v>2.5419737390220214</v>
      </c>
      <c r="T902" s="50">
        <v>2.509413637851174</v>
      </c>
    </row>
    <row r="903" spans="1:20" x14ac:dyDescent="0.25">
      <c r="A903" t="str">
        <f t="shared" si="21"/>
        <v>215 kleding- en confectiebedrijf</v>
      </c>
      <c r="B903" s="10">
        <v>215</v>
      </c>
      <c r="C903" s="3" t="s">
        <v>9</v>
      </c>
      <c r="D903" s="50">
        <v>187</v>
      </c>
      <c r="E903" s="50">
        <v>184</v>
      </c>
      <c r="F903" s="50">
        <v>154</v>
      </c>
      <c r="G903" s="50">
        <v>164</v>
      </c>
      <c r="H903" s="50">
        <v>176</v>
      </c>
      <c r="I903" s="50">
        <v>160</v>
      </c>
      <c r="J903" s="50">
        <v>130</v>
      </c>
      <c r="K903" s="50">
        <v>116</v>
      </c>
      <c r="L903" s="50">
        <v>133</v>
      </c>
      <c r="M903" s="50">
        <v>127</v>
      </c>
      <c r="N903" s="50">
        <v>132.03648238879722</v>
      </c>
      <c r="O903" s="284">
        <v>131.7171403606749</v>
      </c>
      <c r="P903" s="50">
        <v>134.49660296308144</v>
      </c>
      <c r="Q903" s="50">
        <v>138.26152886314787</v>
      </c>
      <c r="R903" s="50">
        <v>142.08227614164952</v>
      </c>
      <c r="S903" s="50">
        <v>144.13932572010054</v>
      </c>
      <c r="T903" s="50">
        <v>142.29304739074621</v>
      </c>
    </row>
    <row r="904" spans="1:20" x14ac:dyDescent="0.25">
      <c r="A904" t="str">
        <f t="shared" si="21"/>
        <v>215 kleding- en confectiebedrijf</v>
      </c>
      <c r="B904" s="10">
        <v>215</v>
      </c>
      <c r="C904" s="3" t="s">
        <v>10</v>
      </c>
      <c r="D904" s="50">
        <v>548</v>
      </c>
      <c r="E904" s="50">
        <v>557</v>
      </c>
      <c r="F904" s="50">
        <v>545</v>
      </c>
      <c r="G904" s="50">
        <v>553</v>
      </c>
      <c r="H904" s="50">
        <v>567</v>
      </c>
      <c r="I904" s="50">
        <v>581</v>
      </c>
      <c r="J904" s="50">
        <v>538</v>
      </c>
      <c r="K904" s="50">
        <v>472</v>
      </c>
      <c r="L904" s="50">
        <v>475</v>
      </c>
      <c r="M904" s="50">
        <v>474</v>
      </c>
      <c r="N904" s="50">
        <v>457.94495198204652</v>
      </c>
      <c r="O904" s="284">
        <v>456.83737120521465</v>
      </c>
      <c r="P904" s="50">
        <v>466.4774407145411</v>
      </c>
      <c r="Q904" s="50">
        <v>479.53541362724695</v>
      </c>
      <c r="R904" s="50">
        <v>492.78699301904567</v>
      </c>
      <c r="S904" s="50">
        <v>499.92150200766423</v>
      </c>
      <c r="T904" s="50">
        <v>493.51801544406413</v>
      </c>
    </row>
    <row r="905" spans="1:20" x14ac:dyDescent="0.25">
      <c r="A905" t="str">
        <f t="shared" si="21"/>
        <v>215 kleding- en confectiebedrijf</v>
      </c>
      <c r="B905" s="10">
        <v>215</v>
      </c>
      <c r="C905" s="3" t="s">
        <v>11</v>
      </c>
      <c r="D905" s="50">
        <v>660</v>
      </c>
      <c r="E905" s="50">
        <v>609</v>
      </c>
      <c r="F905" s="50">
        <v>568</v>
      </c>
      <c r="G905" s="50">
        <v>566</v>
      </c>
      <c r="H905" s="50">
        <v>594</v>
      </c>
      <c r="I905" s="50">
        <v>640</v>
      </c>
      <c r="J905" s="50">
        <v>624</v>
      </c>
      <c r="K905" s="50">
        <v>553</v>
      </c>
      <c r="L905" s="50">
        <v>541</v>
      </c>
      <c r="M905" s="50">
        <v>557</v>
      </c>
      <c r="N905" s="50">
        <v>511.92588483395014</v>
      </c>
      <c r="O905" s="284">
        <v>498.04625948398649</v>
      </c>
      <c r="P905" s="50">
        <v>481.5823408711039</v>
      </c>
      <c r="Q905" s="50">
        <v>467.79192609051006</v>
      </c>
      <c r="R905" s="50">
        <v>459.98921235107173</v>
      </c>
      <c r="S905" s="50">
        <v>471.40616163085105</v>
      </c>
      <c r="T905" s="50">
        <v>479.91768456662004</v>
      </c>
    </row>
    <row r="906" spans="1:20" x14ac:dyDescent="0.25">
      <c r="A906" t="str">
        <f t="shared" si="21"/>
        <v>215 kleding- en confectiebedrijf</v>
      </c>
      <c r="B906" s="10">
        <v>215</v>
      </c>
      <c r="C906" s="3" t="s">
        <v>12</v>
      </c>
      <c r="D906" s="50">
        <v>642</v>
      </c>
      <c r="E906" s="50">
        <v>648</v>
      </c>
      <c r="F906" s="50">
        <v>655</v>
      </c>
      <c r="G906" s="50">
        <v>653</v>
      </c>
      <c r="H906" s="50">
        <v>647</v>
      </c>
      <c r="I906" s="50">
        <v>614</v>
      </c>
      <c r="J906" s="50">
        <v>580</v>
      </c>
      <c r="K906" s="50">
        <v>518</v>
      </c>
      <c r="L906" s="50">
        <v>492</v>
      </c>
      <c r="M906" s="50">
        <v>469</v>
      </c>
      <c r="N906" s="50">
        <v>489.58376841804704</v>
      </c>
      <c r="O906" s="284">
        <v>491.62127874415279</v>
      </c>
      <c r="P906" s="50">
        <v>480.30898417192299</v>
      </c>
      <c r="Q906" s="50">
        <v>479.03602315844466</v>
      </c>
      <c r="R906" s="50">
        <v>481.76757543455238</v>
      </c>
      <c r="S906" s="50">
        <v>442.78149432430888</v>
      </c>
      <c r="T906" s="50">
        <v>430.77655096202534</v>
      </c>
    </row>
    <row r="907" spans="1:20" x14ac:dyDescent="0.25">
      <c r="A907" t="str">
        <f t="shared" si="21"/>
        <v>215 kleding- en confectiebedrijf</v>
      </c>
      <c r="B907" s="10">
        <v>215</v>
      </c>
      <c r="C907" s="3" t="s">
        <v>13</v>
      </c>
      <c r="D907" s="50">
        <v>705</v>
      </c>
      <c r="E907" s="50">
        <v>643</v>
      </c>
      <c r="F907" s="50">
        <v>585</v>
      </c>
      <c r="G907" s="50">
        <v>564</v>
      </c>
      <c r="H907" s="50">
        <v>559</v>
      </c>
      <c r="I907" s="50">
        <v>545</v>
      </c>
      <c r="J907" s="50">
        <v>533</v>
      </c>
      <c r="K907" s="50">
        <v>519</v>
      </c>
      <c r="L907" s="50">
        <v>545</v>
      </c>
      <c r="M907" s="50">
        <v>525</v>
      </c>
      <c r="N907" s="50">
        <v>483.75539022259414</v>
      </c>
      <c r="O907" s="284">
        <v>451.98962095671629</v>
      </c>
      <c r="P907" s="50">
        <v>440.89431562346363</v>
      </c>
      <c r="Q907" s="50">
        <v>424.72152982635328</v>
      </c>
      <c r="R907" s="50">
        <v>405.65348811275595</v>
      </c>
      <c r="S907" s="50">
        <v>423.45706478074317</v>
      </c>
      <c r="T907" s="50">
        <v>425.21937431347351</v>
      </c>
    </row>
    <row r="908" spans="1:20" x14ac:dyDescent="0.25">
      <c r="A908" t="str">
        <f t="shared" si="21"/>
        <v>215 kleding- en confectiebedrijf</v>
      </c>
      <c r="B908" s="10">
        <v>215</v>
      </c>
      <c r="C908" s="3" t="s">
        <v>14</v>
      </c>
      <c r="D908" s="50">
        <v>627</v>
      </c>
      <c r="E908" s="50">
        <v>638</v>
      </c>
      <c r="F908" s="50">
        <v>657</v>
      </c>
      <c r="G908" s="50">
        <v>644</v>
      </c>
      <c r="H908" s="50">
        <v>659</v>
      </c>
      <c r="I908" s="50">
        <v>637</v>
      </c>
      <c r="J908" s="50">
        <v>589</v>
      </c>
      <c r="K908" s="50">
        <v>521</v>
      </c>
      <c r="L908" s="50">
        <v>475</v>
      </c>
      <c r="M908" s="50">
        <v>434</v>
      </c>
      <c r="N908" s="50">
        <v>441.98534648851472</v>
      </c>
      <c r="O908" s="284">
        <v>447.27156645821196</v>
      </c>
      <c r="P908" s="50">
        <v>452.81037820788157</v>
      </c>
      <c r="Q908" s="50">
        <v>454.99518184751895</v>
      </c>
      <c r="R908" s="50">
        <v>454.08972549935368</v>
      </c>
      <c r="S908" s="50">
        <v>418.41590924763909</v>
      </c>
      <c r="T908" s="50">
        <v>390.94065315960421</v>
      </c>
    </row>
    <row r="909" spans="1:20" x14ac:dyDescent="0.25">
      <c r="A909" t="str">
        <f t="shared" si="21"/>
        <v>215 kleding- en confectiebedrijf</v>
      </c>
      <c r="B909" s="10">
        <v>215</v>
      </c>
      <c r="C909" s="3" t="s">
        <v>15</v>
      </c>
      <c r="D909" s="50">
        <v>418</v>
      </c>
      <c r="E909" s="50">
        <v>425</v>
      </c>
      <c r="F909" s="50">
        <v>465</v>
      </c>
      <c r="G909" s="50">
        <v>499</v>
      </c>
      <c r="H909" s="50">
        <v>554</v>
      </c>
      <c r="I909" s="50">
        <v>568</v>
      </c>
      <c r="J909" s="50">
        <v>560</v>
      </c>
      <c r="K909" s="50">
        <v>547</v>
      </c>
      <c r="L909" s="50">
        <v>568</v>
      </c>
      <c r="M909" s="50">
        <v>550</v>
      </c>
      <c r="N909" s="50">
        <v>538.49907741367304</v>
      </c>
      <c r="O909" s="284">
        <v>492.62743688465139</v>
      </c>
      <c r="P909" s="50">
        <v>446.50256359991675</v>
      </c>
      <c r="Q909" s="50">
        <v>410.16231980723751</v>
      </c>
      <c r="R909" s="50">
        <v>380.29266798991785</v>
      </c>
      <c r="S909" s="50">
        <v>386.96752393071711</v>
      </c>
      <c r="T909" s="50">
        <v>391.57689343671132</v>
      </c>
    </row>
    <row r="910" spans="1:20" x14ac:dyDescent="0.25">
      <c r="A910" t="str">
        <f t="shared" si="21"/>
        <v>215 kleding- en confectiebedrijf</v>
      </c>
      <c r="B910" s="10">
        <v>215</v>
      </c>
      <c r="C910" s="3" t="s">
        <v>16</v>
      </c>
      <c r="D910" s="50">
        <v>264</v>
      </c>
      <c r="E910" s="50">
        <v>270</v>
      </c>
      <c r="F910" s="50">
        <v>281</v>
      </c>
      <c r="G910" s="50">
        <v>330</v>
      </c>
      <c r="H910" s="50">
        <v>358</v>
      </c>
      <c r="I910" s="50">
        <v>389</v>
      </c>
      <c r="J910" s="50">
        <v>400</v>
      </c>
      <c r="K910" s="50">
        <v>414</v>
      </c>
      <c r="L910" s="50">
        <v>424</v>
      </c>
      <c r="M910" s="50">
        <v>433</v>
      </c>
      <c r="N910" s="50">
        <v>434.95059700525394</v>
      </c>
      <c r="O910" s="284">
        <v>455.79700645120658</v>
      </c>
      <c r="P910" s="50">
        <v>475.23345870594403</v>
      </c>
      <c r="Q910" s="50">
        <v>480.44622064302996</v>
      </c>
      <c r="R910" s="50">
        <v>466.30462610364884</v>
      </c>
      <c r="S910" s="50">
        <v>454.66687031528852</v>
      </c>
      <c r="T910" s="50">
        <v>415.29171325072025</v>
      </c>
    </row>
    <row r="911" spans="1:20" x14ac:dyDescent="0.25">
      <c r="A911" t="str">
        <f t="shared" si="21"/>
        <v>215 kleding- en confectiebedrijf</v>
      </c>
      <c r="B911" s="10">
        <v>215</v>
      </c>
      <c r="C911" s="3" t="s">
        <v>17</v>
      </c>
      <c r="D911" s="50">
        <v>90</v>
      </c>
      <c r="E911" s="50">
        <v>95</v>
      </c>
      <c r="F911" s="50">
        <v>108</v>
      </c>
      <c r="G911" s="50">
        <v>115</v>
      </c>
      <c r="H911" s="50">
        <v>113</v>
      </c>
      <c r="I911" s="50">
        <v>129</v>
      </c>
      <c r="J911" s="50">
        <v>156</v>
      </c>
      <c r="K911" s="50">
        <v>161</v>
      </c>
      <c r="L911" s="50">
        <v>203</v>
      </c>
      <c r="M911" s="50">
        <v>209</v>
      </c>
      <c r="N911" s="50">
        <v>217.5068764817137</v>
      </c>
      <c r="O911" s="284">
        <v>224.93850032896478</v>
      </c>
      <c r="P911" s="50">
        <v>222.01523469789348</v>
      </c>
      <c r="Q911" s="50">
        <v>218.42690804893445</v>
      </c>
      <c r="R911" s="50">
        <v>235.20967937114196</v>
      </c>
      <c r="S911" s="50">
        <v>233.9522318242862</v>
      </c>
      <c r="T911" s="50">
        <v>247.07871114555897</v>
      </c>
    </row>
    <row r="912" spans="1:20" x14ac:dyDescent="0.25">
      <c r="A912" t="str">
        <f t="shared" si="21"/>
        <v>215 kleding- en confectiebedrijf</v>
      </c>
      <c r="B912" s="10">
        <v>215</v>
      </c>
      <c r="C912" s="3" t="s">
        <v>85</v>
      </c>
      <c r="D912" s="50">
        <v>24</v>
      </c>
      <c r="E912" s="50">
        <v>25</v>
      </c>
      <c r="F912" s="50">
        <v>29</v>
      </c>
      <c r="G912" s="50">
        <v>26</v>
      </c>
      <c r="H912" s="50">
        <v>23</v>
      </c>
      <c r="I912" s="50">
        <v>20</v>
      </c>
      <c r="J912" s="50">
        <v>17</v>
      </c>
      <c r="K912" s="50">
        <v>13</v>
      </c>
      <c r="L912" s="50">
        <v>17</v>
      </c>
      <c r="M912" s="50">
        <v>19</v>
      </c>
      <c r="N912" s="50">
        <v>22.757920822822783</v>
      </c>
      <c r="O912" s="284">
        <v>39.297796103414122</v>
      </c>
      <c r="P912" s="50">
        <v>49.411755776124622</v>
      </c>
      <c r="Q912" s="50">
        <v>56.368933212388526</v>
      </c>
      <c r="R912" s="50">
        <v>52.018034464745668</v>
      </c>
      <c r="S912" s="50">
        <v>55.397189943985545</v>
      </c>
      <c r="T912" s="50">
        <v>75.899342942042651</v>
      </c>
    </row>
    <row r="913" spans="1:20" x14ac:dyDescent="0.25">
      <c r="A913" t="str">
        <f t="shared" si="21"/>
        <v>215 kleding- en confectiebedrijf</v>
      </c>
      <c r="B913" s="10">
        <v>215</v>
      </c>
      <c r="C913" s="3" t="s">
        <v>6</v>
      </c>
      <c r="D913" s="50">
        <v>378</v>
      </c>
      <c r="E913" s="50">
        <v>390</v>
      </c>
      <c r="F913" s="50">
        <v>418</v>
      </c>
      <c r="G913" s="50">
        <v>471</v>
      </c>
      <c r="H913" s="50">
        <v>494</v>
      </c>
      <c r="I913" s="50">
        <v>538</v>
      </c>
      <c r="J913" s="50">
        <v>573</v>
      </c>
      <c r="K913" s="50">
        <v>588</v>
      </c>
      <c r="L913" s="50">
        <v>644</v>
      </c>
      <c r="M913" s="50">
        <v>661</v>
      </c>
      <c r="N913" s="50">
        <v>675.21539430979044</v>
      </c>
      <c r="O913" s="284">
        <v>720.03330288358552</v>
      </c>
      <c r="P913" s="50">
        <v>746.66044917996214</v>
      </c>
      <c r="Q913" s="50">
        <v>755.24206190435302</v>
      </c>
      <c r="R913" s="50">
        <v>753.53233993953654</v>
      </c>
      <c r="S913" s="50">
        <v>744.01629208356019</v>
      </c>
      <c r="T913" s="50">
        <v>738.2697673383218</v>
      </c>
    </row>
    <row r="914" spans="1:20" x14ac:dyDescent="0.25">
      <c r="A914" t="str">
        <f t="shared" si="21"/>
        <v>215 kleding- en confectiebedrijf</v>
      </c>
      <c r="B914" s="10">
        <v>215</v>
      </c>
      <c r="C914" s="3" t="s">
        <v>86</v>
      </c>
      <c r="D914" s="193">
        <v>0.99150410560829771</v>
      </c>
      <c r="E914" s="192"/>
      <c r="F914" s="192"/>
      <c r="G914" s="192"/>
      <c r="H914" s="192"/>
      <c r="I914" s="192"/>
      <c r="J914" s="192"/>
      <c r="K914" s="192"/>
      <c r="L914" s="192"/>
      <c r="M914" s="192"/>
      <c r="N914" s="192"/>
      <c r="O914" s="286"/>
      <c r="P914" s="192"/>
      <c r="Q914" s="192"/>
      <c r="R914" s="192"/>
      <c r="S914" s="192"/>
      <c r="T914" s="192"/>
    </row>
    <row r="915" spans="1:20" x14ac:dyDescent="0.25">
      <c r="A915" t="str">
        <f t="shared" si="21"/>
        <v>215 kleding- en confectiebedrijf</v>
      </c>
      <c r="B915" s="10">
        <v>215</v>
      </c>
      <c r="C915" s="3" t="s">
        <v>87</v>
      </c>
      <c r="D915" s="192"/>
      <c r="E915" s="193">
        <v>4.1533970192232927E-3</v>
      </c>
      <c r="F915" s="193">
        <v>1.4893574916488572E-3</v>
      </c>
      <c r="G915" s="193">
        <v>-1.289205685255651E-2</v>
      </c>
      <c r="H915" s="193">
        <v>-2.0878197256545439E-2</v>
      </c>
      <c r="I915" s="193">
        <v>-7.6549020830692371E-3</v>
      </c>
      <c r="J915" s="193">
        <v>1.3838400528769612E-2</v>
      </c>
      <c r="K915" s="193">
        <v>3.1224207767829248E-2</v>
      </c>
      <c r="L915" s="193">
        <v>-9.0694223066147273E-3</v>
      </c>
      <c r="M915" s="193">
        <v>5.4319702021870531E-3</v>
      </c>
      <c r="N915" s="193">
        <v>4.4023779276604058E-3</v>
      </c>
      <c r="O915" s="285">
        <v>1.2174890107344849E-3</v>
      </c>
      <c r="P915" s="193">
        <v>1.2174890107344294E-3</v>
      </c>
      <c r="Q915" s="193">
        <v>1.2174890107343739E-3</v>
      </c>
      <c r="R915" s="193">
        <v>1.2174890107345404E-3</v>
      </c>
      <c r="S915" s="193">
        <v>1.2174890107345959E-3</v>
      </c>
      <c r="T915" s="193">
        <v>1.2174890107343739E-3</v>
      </c>
    </row>
    <row r="916" spans="1:20" x14ac:dyDescent="0.25">
      <c r="A916" t="str">
        <f t="shared" si="21"/>
        <v>215 kleding- en confectiebedrijf</v>
      </c>
      <c r="B916" s="10">
        <v>215</v>
      </c>
      <c r="C916" s="3" t="s">
        <v>88</v>
      </c>
      <c r="D916" s="194"/>
      <c r="E916" s="50">
        <v>0.47558196844779471</v>
      </c>
      <c r="F916" s="50">
        <v>0.94583585784044055</v>
      </c>
      <c r="G916" s="50">
        <v>0.91707302915202982</v>
      </c>
      <c r="H916" s="50">
        <v>2.2527518708601297</v>
      </c>
      <c r="I916" s="50">
        <v>2.7826420160730132</v>
      </c>
      <c r="J916" s="50">
        <v>0.97053394391468206</v>
      </c>
      <c r="K916" s="50">
        <v>1.5079583375892018</v>
      </c>
      <c r="L916" s="50">
        <v>1.38707744736587</v>
      </c>
      <c r="M916" s="50">
        <v>0.47686054163075847</v>
      </c>
      <c r="N916" s="50">
        <v>0.95166189871246365</v>
      </c>
      <c r="O916" s="284">
        <v>1.100572258232448</v>
      </c>
      <c r="P916" s="50">
        <v>1.0979104259064079</v>
      </c>
      <c r="Q916" s="50">
        <v>1.1210782608688357</v>
      </c>
      <c r="R916" s="50">
        <v>1.1524602919934817</v>
      </c>
      <c r="S916" s="50">
        <v>1.1843076146755105</v>
      </c>
      <c r="T916" s="50">
        <v>1.2014538734889304</v>
      </c>
    </row>
    <row r="917" spans="1:20" x14ac:dyDescent="0.25">
      <c r="A917" t="str">
        <f t="shared" si="21"/>
        <v>215 kleding- en confectiebedrijf</v>
      </c>
      <c r="B917" s="10">
        <v>215</v>
      </c>
      <c r="C917" s="3" t="s">
        <v>89</v>
      </c>
      <c r="D917" s="194"/>
      <c r="E917" s="50">
        <v>76.667783028663493</v>
      </c>
      <c r="F917" s="50">
        <v>74.947635321974872</v>
      </c>
      <c r="G917" s="50">
        <v>60.513174362645259</v>
      </c>
      <c r="H917" s="50">
        <v>63.132874243056349</v>
      </c>
      <c r="I917" s="50">
        <v>70.079652796738628</v>
      </c>
      <c r="J917" s="50">
        <v>67.147703687656602</v>
      </c>
      <c r="K917" s="50">
        <v>56.817664187298746</v>
      </c>
      <c r="L917" s="50">
        <v>46.024777724646455</v>
      </c>
      <c r="M917" s="50">
        <v>54.698473456929072</v>
      </c>
      <c r="N917" s="50">
        <v>52.100114931736563</v>
      </c>
      <c r="O917" s="284">
        <v>53.745745459889925</v>
      </c>
      <c r="P917" s="50">
        <v>53.615756573124756</v>
      </c>
      <c r="Q917" s="50">
        <v>54.747143041785321</v>
      </c>
      <c r="R917" s="50">
        <v>56.27966454977642</v>
      </c>
      <c r="S917" s="50">
        <v>57.834908274705739</v>
      </c>
      <c r="T917" s="50">
        <v>58.672234906266922</v>
      </c>
    </row>
    <row r="918" spans="1:20" x14ac:dyDescent="0.25">
      <c r="A918" t="str">
        <f t="shared" si="21"/>
        <v>215 kleding- en confectiebedrijf</v>
      </c>
      <c r="B918" s="10">
        <v>215</v>
      </c>
      <c r="C918" s="3" t="s">
        <v>90</v>
      </c>
      <c r="D918" s="194"/>
      <c r="E918" s="50">
        <v>157.01050495074443</v>
      </c>
      <c r="F918" s="50">
        <v>158.10527461373346</v>
      </c>
      <c r="G918" s="50">
        <v>146.8611860306751</v>
      </c>
      <c r="H918" s="50">
        <v>144.60061091615987</v>
      </c>
      <c r="I918" s="50">
        <v>155.75899423942366</v>
      </c>
      <c r="J918" s="50">
        <v>172.09250414923346</v>
      </c>
      <c r="K918" s="50">
        <v>168.70944593366332</v>
      </c>
      <c r="L918" s="50">
        <v>128.99415471023249</v>
      </c>
      <c r="M918" s="50">
        <v>136.70219425388515</v>
      </c>
      <c r="N918" s="50">
        <v>135.92637342259346</v>
      </c>
      <c r="O918" s="284">
        <v>129.86385178880539</v>
      </c>
      <c r="P918" s="50">
        <v>129.54976446188084</v>
      </c>
      <c r="Q918" s="50">
        <v>132.28349163274399</v>
      </c>
      <c r="R918" s="50">
        <v>135.98646652450432</v>
      </c>
      <c r="S918" s="50">
        <v>139.74434426648151</v>
      </c>
      <c r="T918" s="50">
        <v>141.76754555710332</v>
      </c>
    </row>
    <row r="919" spans="1:20" x14ac:dyDescent="0.25">
      <c r="A919" t="str">
        <f t="shared" si="21"/>
        <v>215 kleding- en confectiebedrijf</v>
      </c>
      <c r="B919" s="10">
        <v>215</v>
      </c>
      <c r="C919" s="3" t="s">
        <v>91</v>
      </c>
      <c r="D919" s="194"/>
      <c r="E919" s="50">
        <v>134.56132655742761</v>
      </c>
      <c r="F919" s="50">
        <v>122.54100579660629</v>
      </c>
      <c r="G919" s="50">
        <v>106.12247535934253</v>
      </c>
      <c r="H919" s="50">
        <v>101.22864920279979</v>
      </c>
      <c r="I919" s="50">
        <v>114.09106423492308</v>
      </c>
      <c r="J919" s="50">
        <v>136.68211284725157</v>
      </c>
      <c r="K919" s="50">
        <v>144.11380374324349</v>
      </c>
      <c r="L919" s="50">
        <v>105.43386210411077</v>
      </c>
      <c r="M919" s="50">
        <v>110.99121970951117</v>
      </c>
      <c r="N919" s="50">
        <v>113.7002867485558</v>
      </c>
      <c r="O919" s="284">
        <v>102.86889051669245</v>
      </c>
      <c r="P919" s="50">
        <v>100.07985073019825</v>
      </c>
      <c r="Q919" s="50">
        <v>96.77151041876094</v>
      </c>
      <c r="R919" s="50">
        <v>94.000397040298381</v>
      </c>
      <c r="S919" s="50">
        <v>92.432481587740796</v>
      </c>
      <c r="T919" s="50">
        <v>94.726659202684303</v>
      </c>
    </row>
    <row r="920" spans="1:20" x14ac:dyDescent="0.25">
      <c r="A920" t="str">
        <f t="shared" si="21"/>
        <v>215 kleding- en confectiebedrijf</v>
      </c>
      <c r="B920" s="10">
        <v>215</v>
      </c>
      <c r="C920" s="3" t="s">
        <v>92</v>
      </c>
      <c r="D920" s="194"/>
      <c r="E920" s="50">
        <v>130.70729374285807</v>
      </c>
      <c r="F920" s="50">
        <v>130.20255962191374</v>
      </c>
      <c r="G920" s="50">
        <v>122.18924235817744</v>
      </c>
      <c r="H920" s="50">
        <v>116.60119575114159</v>
      </c>
      <c r="I920" s="50">
        <v>124.08529380111139</v>
      </c>
      <c r="J920" s="50">
        <v>130.95325626407461</v>
      </c>
      <c r="K920" s="50">
        <v>133.78554121683581</v>
      </c>
      <c r="L920" s="50">
        <v>98.612227811646562</v>
      </c>
      <c r="M920" s="50">
        <v>100.79726442577856</v>
      </c>
      <c r="N920" s="50">
        <v>95.602318409609083</v>
      </c>
      <c r="O920" s="284">
        <v>98.238903464741796</v>
      </c>
      <c r="P920" s="50">
        <v>98.647746226995693</v>
      </c>
      <c r="Q920" s="50">
        <v>96.377843738118457</v>
      </c>
      <c r="R920" s="50">
        <v>96.122413917555747</v>
      </c>
      <c r="S920" s="50">
        <v>96.670521754603811</v>
      </c>
      <c r="T920" s="50">
        <v>88.847652399614233</v>
      </c>
    </row>
    <row r="921" spans="1:20" x14ac:dyDescent="0.25">
      <c r="A921" t="str">
        <f t="shared" si="21"/>
        <v>215 kleding- en confectiebedrijf</v>
      </c>
      <c r="B921" s="10">
        <v>215</v>
      </c>
      <c r="C921" s="3" t="s">
        <v>93</v>
      </c>
      <c r="D921" s="194"/>
      <c r="E921" s="50">
        <v>113.36980057858793</v>
      </c>
      <c r="F921" s="50">
        <v>101.68671304055266</v>
      </c>
      <c r="G921" s="50">
        <v>84.101222731071132</v>
      </c>
      <c r="H921" s="50">
        <v>76.578021291336768</v>
      </c>
      <c r="I921" s="50">
        <v>83.290960125833578</v>
      </c>
      <c r="J921" s="50">
        <v>92.918811047923199</v>
      </c>
      <c r="K921" s="50">
        <v>100.13952753097486</v>
      </c>
      <c r="L921" s="50">
        <v>76.596826983063309</v>
      </c>
      <c r="M921" s="50">
        <v>88.337306519935694</v>
      </c>
      <c r="N921" s="50">
        <v>84.555034556728998</v>
      </c>
      <c r="O921" s="284">
        <v>76.371585652082359</v>
      </c>
      <c r="P921" s="50">
        <v>71.356649969036027</v>
      </c>
      <c r="Q921" s="50">
        <v>69.605008377601521</v>
      </c>
      <c r="R921" s="50">
        <v>67.051773166788834</v>
      </c>
      <c r="S921" s="50">
        <v>64.041457188134032</v>
      </c>
      <c r="T921" s="50">
        <v>66.85214913677963</v>
      </c>
    </row>
    <row r="922" spans="1:20" x14ac:dyDescent="0.25">
      <c r="A922" t="str">
        <f t="shared" si="21"/>
        <v>215 kleding- en confectiebedrijf</v>
      </c>
      <c r="B922" s="10">
        <v>215</v>
      </c>
      <c r="C922" s="3" t="s">
        <v>94</v>
      </c>
      <c r="D922" s="194"/>
      <c r="E922" s="50">
        <v>87.185988925897789</v>
      </c>
      <c r="F922" s="50">
        <v>87.015910460391225</v>
      </c>
      <c r="G922" s="50">
        <v>80.15870414964553</v>
      </c>
      <c r="H922" s="50">
        <v>73.429536648890064</v>
      </c>
      <c r="I922" s="50">
        <v>83.85400346282789</v>
      </c>
      <c r="J922" s="50">
        <v>94.745862300647815</v>
      </c>
      <c r="K922" s="50">
        <v>97.846697127984413</v>
      </c>
      <c r="L922" s="50">
        <v>65.557322981944537</v>
      </c>
      <c r="M922" s="50">
        <v>66.657313872436418</v>
      </c>
      <c r="N922" s="50">
        <v>60.456892154197341</v>
      </c>
      <c r="O922" s="284">
        <v>60.161589423805431</v>
      </c>
      <c r="P922" s="50">
        <v>60.881132272787866</v>
      </c>
      <c r="Q922" s="50">
        <v>61.635057082799683</v>
      </c>
      <c r="R922" s="50">
        <v>61.932445357283918</v>
      </c>
      <c r="S922" s="50">
        <v>61.809197621827821</v>
      </c>
      <c r="T922" s="50">
        <v>56.953395266462309</v>
      </c>
    </row>
    <row r="923" spans="1:20" x14ac:dyDescent="0.25">
      <c r="A923" t="str">
        <f t="shared" si="21"/>
        <v>215 kleding- en confectiebedrijf</v>
      </c>
      <c r="B923" s="10">
        <v>215</v>
      </c>
      <c r="C923" s="3" t="s">
        <v>95</v>
      </c>
      <c r="D923" s="192"/>
      <c r="E923" s="50">
        <v>50.552340447959843</v>
      </c>
      <c r="F923" s="50">
        <v>50.266693943323766</v>
      </c>
      <c r="G923" s="50">
        <v>48.31031923263992</v>
      </c>
      <c r="H923" s="50">
        <v>47.857602598812363</v>
      </c>
      <c r="I923" s="50">
        <v>60.458194182903505</v>
      </c>
      <c r="J923" s="50">
        <v>74.194214468161988</v>
      </c>
      <c r="K923" s="50">
        <v>82.885277585864088</v>
      </c>
      <c r="L923" s="50">
        <v>58.920539419757112</v>
      </c>
      <c r="M923" s="50">
        <v>69.41936204266311</v>
      </c>
      <c r="N923" s="50">
        <v>66.653176931166513</v>
      </c>
      <c r="O923" s="284">
        <v>63.544348045885783</v>
      </c>
      <c r="P923" s="50">
        <v>58.131370357582853</v>
      </c>
      <c r="Q923" s="50">
        <v>52.688510518983712</v>
      </c>
      <c r="R923" s="50">
        <v>48.400263432795342</v>
      </c>
      <c r="S923" s="50">
        <v>44.87556370590778</v>
      </c>
      <c r="T923" s="50">
        <v>45.6632147657673</v>
      </c>
    </row>
    <row r="924" spans="1:20" x14ac:dyDescent="0.25">
      <c r="A924" t="str">
        <f t="shared" si="21"/>
        <v>215 kleding- en confectiebedrijf</v>
      </c>
      <c r="B924" s="10">
        <v>215</v>
      </c>
      <c r="C924" s="3" t="s">
        <v>96</v>
      </c>
      <c r="D924" s="192"/>
      <c r="E924" s="50">
        <v>28.01616033666523</v>
      </c>
      <c r="F924" s="50">
        <v>27.933600580962523</v>
      </c>
      <c r="G924" s="50">
        <v>25.030458729465217</v>
      </c>
      <c r="H924" s="50">
        <v>26.759774309827858</v>
      </c>
      <c r="I924" s="50">
        <v>33.76424028700864</v>
      </c>
      <c r="J924" s="50">
        <v>45.048854134011904</v>
      </c>
      <c r="K924" s="50">
        <v>53.277052082268497</v>
      </c>
      <c r="L924" s="50">
        <v>38.460186054328084</v>
      </c>
      <c r="M924" s="50">
        <v>45.537766479372308</v>
      </c>
      <c r="N924" s="50">
        <v>46.058556558262531</v>
      </c>
      <c r="O924" s="284">
        <v>44.880773787089595</v>
      </c>
      <c r="P924" s="50">
        <v>47.031829546200413</v>
      </c>
      <c r="Q924" s="50">
        <v>49.037397587432203</v>
      </c>
      <c r="R924" s="50">
        <v>49.575281179074942</v>
      </c>
      <c r="S924" s="50">
        <v>48.116067857192718</v>
      </c>
      <c r="T924" s="50">
        <v>46.915215418954709</v>
      </c>
    </row>
    <row r="925" spans="1:20" x14ac:dyDescent="0.25">
      <c r="A925" t="str">
        <f t="shared" si="21"/>
        <v>215 kleding- en confectiebedrijf</v>
      </c>
      <c r="B925" s="10">
        <v>215</v>
      </c>
      <c r="C925" s="3" t="s">
        <v>97</v>
      </c>
      <c r="D925" s="192"/>
      <c r="E925" s="50">
        <v>22.506779181941059</v>
      </c>
      <c r="F925" s="50">
        <v>23.504072048040435</v>
      </c>
      <c r="G925" s="50">
        <v>25.167226000177052</v>
      </c>
      <c r="H925" s="50">
        <v>25.88002894632239</v>
      </c>
      <c r="I925" s="50">
        <v>26.924173840989162</v>
      </c>
      <c r="J925" s="50">
        <v>33.509082280180323</v>
      </c>
      <c r="K925" s="50">
        <v>43.234797058813697</v>
      </c>
      <c r="L925" s="50">
        <v>38.13325329179019</v>
      </c>
      <c r="M925" s="50">
        <v>51.024841177630918</v>
      </c>
      <c r="N925" s="50">
        <v>52.317779776815371</v>
      </c>
      <c r="O925" s="284">
        <v>53.754522480854384</v>
      </c>
      <c r="P925" s="50">
        <v>55.591169660144345</v>
      </c>
      <c r="Q925" s="50">
        <v>54.868715498580649</v>
      </c>
      <c r="R925" s="50">
        <v>53.98189854529538</v>
      </c>
      <c r="S925" s="50">
        <v>58.129582852676307</v>
      </c>
      <c r="T925" s="50">
        <v>57.818817999999808</v>
      </c>
    </row>
    <row r="926" spans="1:20" x14ac:dyDescent="0.25">
      <c r="A926" t="str">
        <f t="shared" si="21"/>
        <v>215 kleding- en confectiebedrijf</v>
      </c>
      <c r="B926" s="10">
        <v>215</v>
      </c>
      <c r="C926" s="3" t="s">
        <v>98</v>
      </c>
      <c r="D926" s="192"/>
      <c r="E926" s="50">
        <v>7.6060896165604763</v>
      </c>
      <c r="F926" s="50">
        <v>7.8564090290611359</v>
      </c>
      <c r="G926" s="50">
        <v>8.6963734577289618</v>
      </c>
      <c r="H926" s="50">
        <v>7.5891089667705298</v>
      </c>
      <c r="I926" s="50">
        <v>7.0175783365177287</v>
      </c>
      <c r="J926" s="50">
        <v>6.5321080839913233</v>
      </c>
      <c r="K926" s="50">
        <v>5.8478505944566388</v>
      </c>
      <c r="L926" s="50">
        <v>3.9480685577343642</v>
      </c>
      <c r="M926" s="50">
        <v>5.4093825558407218</v>
      </c>
      <c r="N926" s="50">
        <v>6.0262182503706825</v>
      </c>
      <c r="O926" s="284">
        <v>7.1456342240404629</v>
      </c>
      <c r="P926" s="50">
        <v>12.338898573032729</v>
      </c>
      <c r="Q926" s="50">
        <v>15.514525069870196</v>
      </c>
      <c r="R926" s="50">
        <v>17.69897089769092</v>
      </c>
      <c r="S926" s="50">
        <v>16.332856161703571</v>
      </c>
      <c r="T926" s="50">
        <v>17.393858580544709</v>
      </c>
    </row>
    <row r="927" spans="1:20" x14ac:dyDescent="0.25">
      <c r="A927" t="str">
        <f t="shared" si="21"/>
        <v>215 kleding- en confectiebedrijf</v>
      </c>
      <c r="B927" s="10">
        <v>215</v>
      </c>
      <c r="C927" s="3" t="s">
        <v>26</v>
      </c>
      <c r="D927" s="194"/>
      <c r="E927" s="50">
        <v>58.129029135166768</v>
      </c>
      <c r="F927" s="50">
        <v>59.294081658064094</v>
      </c>
      <c r="G927" s="50">
        <v>58.894058187371229</v>
      </c>
      <c r="H927" s="50">
        <v>60.228912222920776</v>
      </c>
      <c r="I927" s="50">
        <v>67.705992464515532</v>
      </c>
      <c r="J927" s="50">
        <v>85.090044498183545</v>
      </c>
      <c r="K927" s="50">
        <v>102.35969973553884</v>
      </c>
      <c r="L927" s="50">
        <v>80.541507903852633</v>
      </c>
      <c r="M927" s="50">
        <v>101.97199021284395</v>
      </c>
      <c r="N927" s="50">
        <v>104.40255458544857</v>
      </c>
      <c r="O927" s="284">
        <v>105.78093049198444</v>
      </c>
      <c r="P927" s="50">
        <v>114.96189777937749</v>
      </c>
      <c r="Q927" s="50">
        <v>119.42063815588304</v>
      </c>
      <c r="R927" s="50">
        <v>121.25615062206123</v>
      </c>
      <c r="S927" s="50">
        <v>122.5785068715726</v>
      </c>
      <c r="T927" s="50">
        <v>122.12789199949921</v>
      </c>
    </row>
    <row r="928" spans="1:20" x14ac:dyDescent="0.25">
      <c r="A928" t="str">
        <f t="shared" si="21"/>
        <v>215 kleding- en confectiebedrijf</v>
      </c>
      <c r="B928" s="10">
        <v>215</v>
      </c>
      <c r="C928" s="3" t="s">
        <v>19</v>
      </c>
      <c r="D928" s="194"/>
      <c r="E928" s="50">
        <v>808.65964933575367</v>
      </c>
      <c r="F928" s="50">
        <v>785.00571031440063</v>
      </c>
      <c r="G928" s="50">
        <v>708.06745544072021</v>
      </c>
      <c r="H928" s="50">
        <v>685.91015474597759</v>
      </c>
      <c r="I928" s="50">
        <v>762.1067973243504</v>
      </c>
      <c r="J928" s="50">
        <v>854.79504320704757</v>
      </c>
      <c r="K928" s="50">
        <v>888.16561539899271</v>
      </c>
      <c r="L928" s="50">
        <v>662.06829708661974</v>
      </c>
      <c r="M928" s="50">
        <v>730.05198503561394</v>
      </c>
      <c r="N928" s="50">
        <v>714.34841363874898</v>
      </c>
      <c r="O928" s="284">
        <v>691.6764171021199</v>
      </c>
      <c r="P928" s="50">
        <v>688.32207879689031</v>
      </c>
      <c r="Q928" s="50">
        <v>684.65028122754541</v>
      </c>
      <c r="R928" s="50">
        <v>682.1820349030578</v>
      </c>
      <c r="S928" s="50">
        <v>681.17128888564957</v>
      </c>
      <c r="T928" s="50">
        <v>676.81219710766618</v>
      </c>
    </row>
    <row r="929" spans="1:21" x14ac:dyDescent="0.25">
      <c r="A929" t="str">
        <f t="shared" si="21"/>
        <v>215 kleding- en confectiebedrijf</v>
      </c>
      <c r="B929" s="10">
        <v>215</v>
      </c>
      <c r="C929" s="3" t="s">
        <v>20</v>
      </c>
      <c r="D929" s="194"/>
      <c r="E929" s="193">
        <v>7.1883182477220059E-2</v>
      </c>
      <c r="F929" s="193">
        <v>7.5533312533887648E-2</v>
      </c>
      <c r="G929" s="193">
        <v>8.3175773345936344E-2</v>
      </c>
      <c r="H929" s="193">
        <v>8.7808748428904904E-2</v>
      </c>
      <c r="I929" s="193">
        <v>8.8840557126929898E-2</v>
      </c>
      <c r="J929" s="193">
        <v>9.9544382216981489E-2</v>
      </c>
      <c r="K929" s="193">
        <v>0.11524843785981914</v>
      </c>
      <c r="L929" s="193">
        <v>0.12165135871672046</v>
      </c>
      <c r="M929" s="193">
        <v>0.13967771104391899</v>
      </c>
      <c r="N929" s="193">
        <v>0.14615074743939402</v>
      </c>
      <c r="O929" s="285">
        <v>0.15293412913392249</v>
      </c>
      <c r="P929" s="193">
        <v>0.16701759440917249</v>
      </c>
      <c r="Q929" s="193">
        <v>0.17442574907260319</v>
      </c>
      <c r="R929" s="193">
        <v>0.17774749908108101</v>
      </c>
      <c r="S929" s="193">
        <v>0.17995254478811459</v>
      </c>
      <c r="T929" s="193">
        <v>0.18044576105662485</v>
      </c>
    </row>
    <row r="930" spans="1:21" x14ac:dyDescent="0.25">
      <c r="A930" t="str">
        <f t="shared" si="21"/>
        <v>215 kleding- en confectiebedrijf</v>
      </c>
      <c r="B930" s="10">
        <v>215</v>
      </c>
      <c r="C930" s="3" t="s">
        <v>29</v>
      </c>
      <c r="D930" s="194"/>
      <c r="E930" s="50">
        <v>738.65964933575367</v>
      </c>
      <c r="F930" s="50">
        <v>738.00571031440063</v>
      </c>
      <c r="G930" s="50">
        <v>708.06745544072021</v>
      </c>
      <c r="H930" s="50">
        <v>685.91015474597759</v>
      </c>
      <c r="I930" s="50">
        <v>762.1067973243504</v>
      </c>
      <c r="J930" s="50">
        <v>699.79504320704757</v>
      </c>
      <c r="K930" s="50">
        <v>595.16561539899271</v>
      </c>
      <c r="L930" s="50">
        <v>662.06829708661974</v>
      </c>
      <c r="M930" s="50">
        <v>655.05198503561394</v>
      </c>
      <c r="N930" s="50">
        <v>648.62324335030803</v>
      </c>
      <c r="O930" s="284">
        <v>650.86846625523901</v>
      </c>
      <c r="P930" s="50">
        <v>647.96019445416005</v>
      </c>
      <c r="Q930" s="50">
        <v>644.7295874929215</v>
      </c>
      <c r="R930" s="50">
        <v>642.69770917829112</v>
      </c>
      <c r="S930" s="50">
        <v>642.11856128769978</v>
      </c>
      <c r="T930" s="50">
        <v>638.18634989247766</v>
      </c>
    </row>
    <row r="931" spans="1:21" x14ac:dyDescent="0.25">
      <c r="A931" t="str">
        <f t="shared" si="21"/>
        <v>216 notarisbedienden</v>
      </c>
      <c r="B931" s="10">
        <v>216</v>
      </c>
      <c r="C931" s="3" t="s">
        <v>25</v>
      </c>
      <c r="D931" s="50">
        <v>3808</v>
      </c>
      <c r="E931" s="50">
        <v>3933</v>
      </c>
      <c r="F931" s="50">
        <v>4081</v>
      </c>
      <c r="G931" s="50">
        <v>4220</v>
      </c>
      <c r="H931" s="50">
        <v>4281</v>
      </c>
      <c r="I931" s="50">
        <v>4312</v>
      </c>
      <c r="J931" s="50">
        <v>4365</v>
      </c>
      <c r="K931" s="50">
        <v>4504</v>
      </c>
      <c r="L931" s="50">
        <v>4579</v>
      </c>
      <c r="M931" s="50">
        <v>4564</v>
      </c>
      <c r="N931" s="50">
        <v>4512.7780627061429</v>
      </c>
      <c r="O931" s="284">
        <v>4589.581474808143</v>
      </c>
      <c r="P931" s="50">
        <v>4667.6920117074542</v>
      </c>
      <c r="Q931" s="50">
        <v>4747.131919489093</v>
      </c>
      <c r="R931" s="50">
        <v>4827.9238228463928</v>
      </c>
      <c r="S931" s="50">
        <v>4910.0907315245504</v>
      </c>
      <c r="T931" s="50">
        <v>4993.6560468738599</v>
      </c>
    </row>
    <row r="932" spans="1:21" x14ac:dyDescent="0.25">
      <c r="A932" t="str">
        <f t="shared" si="21"/>
        <v>216 notarisbedienden</v>
      </c>
      <c r="B932" s="10">
        <v>216</v>
      </c>
      <c r="C932" s="3" t="s">
        <v>83</v>
      </c>
      <c r="D932" s="192"/>
      <c r="E932" s="50">
        <v>125</v>
      </c>
      <c r="F932" s="50">
        <v>148</v>
      </c>
      <c r="G932" s="50">
        <v>139</v>
      </c>
      <c r="H932" s="50">
        <v>61</v>
      </c>
      <c r="I932" s="50">
        <v>31</v>
      </c>
      <c r="J932" s="50">
        <v>53</v>
      </c>
      <c r="K932" s="50">
        <v>139</v>
      </c>
      <c r="L932" s="50">
        <v>75</v>
      </c>
      <c r="M932" s="50">
        <v>-15</v>
      </c>
      <c r="N932" s="50">
        <v>-51.221937293857081</v>
      </c>
      <c r="O932" s="284">
        <v>76.803412102000038</v>
      </c>
      <c r="P932" s="50">
        <v>78.110536899311228</v>
      </c>
      <c r="Q932" s="50">
        <v>79.439907781638794</v>
      </c>
      <c r="R932" s="50">
        <v>80.791903357299816</v>
      </c>
      <c r="S932" s="50">
        <v>82.166908678157597</v>
      </c>
      <c r="T932" s="50">
        <v>83.565315349309458</v>
      </c>
    </row>
    <row r="933" spans="1:21" x14ac:dyDescent="0.25">
      <c r="A933" t="str">
        <f t="shared" si="21"/>
        <v>216 notarisbedienden</v>
      </c>
      <c r="B933" s="10">
        <v>216</v>
      </c>
      <c r="C933" s="3" t="s">
        <v>84</v>
      </c>
      <c r="D933" s="192"/>
      <c r="E933" s="193">
        <v>1.0328256302521008</v>
      </c>
      <c r="F933" s="193">
        <v>1.037630307653191</v>
      </c>
      <c r="G933" s="193">
        <v>1.0340602793432982</v>
      </c>
      <c r="H933" s="193">
        <v>1.0144549763033175</v>
      </c>
      <c r="I933" s="193">
        <v>1.0072412987619714</v>
      </c>
      <c r="J933" s="193">
        <v>1.012291280148423</v>
      </c>
      <c r="K933" s="193">
        <v>1.0318442153493701</v>
      </c>
      <c r="L933" s="193">
        <v>1.0166518650088809</v>
      </c>
      <c r="M933" s="193">
        <v>0.99672417558418869</v>
      </c>
      <c r="N933" s="193">
        <v>0.9887769637831163</v>
      </c>
      <c r="O933" s="285">
        <v>1.0170190980001228</v>
      </c>
      <c r="P933" s="193">
        <v>1.0170190980001235</v>
      </c>
      <c r="Q933" s="193">
        <v>1.0170190980001226</v>
      </c>
      <c r="R933" s="193">
        <v>1.0170190980001237</v>
      </c>
      <c r="S933" s="193">
        <v>1.0170190980001244</v>
      </c>
      <c r="T933" s="193">
        <v>1.0170190980001226</v>
      </c>
    </row>
    <row r="934" spans="1:21" x14ac:dyDescent="0.25">
      <c r="A934" t="str">
        <f t="shared" si="21"/>
        <v>216 notarisbedienden</v>
      </c>
      <c r="B934" s="10">
        <v>216</v>
      </c>
      <c r="C934" s="3" t="s">
        <v>8</v>
      </c>
      <c r="D934" s="50">
        <v>1</v>
      </c>
      <c r="E934" s="50">
        <v>2</v>
      </c>
      <c r="F934" s="50">
        <v>0</v>
      </c>
      <c r="G934" s="50">
        <v>4</v>
      </c>
      <c r="H934" s="50">
        <v>1</v>
      </c>
      <c r="I934" s="50">
        <v>2</v>
      </c>
      <c r="J934" s="50">
        <v>1</v>
      </c>
      <c r="K934" s="50">
        <v>2</v>
      </c>
      <c r="L934" s="50">
        <v>2</v>
      </c>
      <c r="M934" s="50">
        <v>2</v>
      </c>
      <c r="N934" s="50">
        <v>1.3768695862214504</v>
      </c>
      <c r="O934" s="284">
        <v>1.4096792727618515</v>
      </c>
      <c r="P934" s="50">
        <v>1.4672550851858213</v>
      </c>
      <c r="Q934" s="50">
        <v>1.5239635984557758</v>
      </c>
      <c r="R934" s="50">
        <v>1.5811412756861407</v>
      </c>
      <c r="S934" s="50">
        <v>1.6384652691673813</v>
      </c>
      <c r="T934" s="50">
        <v>1.6630425110226406</v>
      </c>
    </row>
    <row r="935" spans="1:21" x14ac:dyDescent="0.25">
      <c r="A935" t="str">
        <f t="shared" si="21"/>
        <v>216 notarisbedienden</v>
      </c>
      <c r="B935" s="10">
        <v>216</v>
      </c>
      <c r="C935" s="3" t="s">
        <v>9</v>
      </c>
      <c r="D935" s="50">
        <v>214</v>
      </c>
      <c r="E935" s="50">
        <v>212</v>
      </c>
      <c r="F935" s="50">
        <v>190</v>
      </c>
      <c r="G935" s="50">
        <v>167</v>
      </c>
      <c r="H935" s="50">
        <v>171</v>
      </c>
      <c r="I935" s="50">
        <v>150</v>
      </c>
      <c r="J935" s="50">
        <v>145</v>
      </c>
      <c r="K935" s="50">
        <v>182</v>
      </c>
      <c r="L935" s="50">
        <v>199</v>
      </c>
      <c r="M935" s="50">
        <v>169</v>
      </c>
      <c r="N935" s="50">
        <v>145.70519915366992</v>
      </c>
      <c r="O935" s="284">
        <v>149.17723598226888</v>
      </c>
      <c r="P935" s="50">
        <v>155.27011166172309</v>
      </c>
      <c r="Q935" s="50">
        <v>161.27120668364353</v>
      </c>
      <c r="R935" s="50">
        <v>167.32195029172746</v>
      </c>
      <c r="S935" s="50">
        <v>173.38817760188934</v>
      </c>
      <c r="T935" s="50">
        <v>175.98902807821941</v>
      </c>
    </row>
    <row r="936" spans="1:21" x14ac:dyDescent="0.25">
      <c r="A936" t="str">
        <f t="shared" si="21"/>
        <v>216 notarisbedienden</v>
      </c>
      <c r="B936" s="10">
        <v>216</v>
      </c>
      <c r="C936" s="3" t="s">
        <v>10</v>
      </c>
      <c r="D936" s="50">
        <v>719</v>
      </c>
      <c r="E936" s="50">
        <v>778</v>
      </c>
      <c r="F936" s="50">
        <v>864</v>
      </c>
      <c r="G936" s="50">
        <v>939</v>
      </c>
      <c r="H936" s="50">
        <v>963</v>
      </c>
      <c r="I936" s="50">
        <v>925</v>
      </c>
      <c r="J936" s="50">
        <v>898</v>
      </c>
      <c r="K936" s="50">
        <v>862</v>
      </c>
      <c r="L936" s="50">
        <v>827</v>
      </c>
      <c r="M936" s="50">
        <v>819</v>
      </c>
      <c r="N936" s="50">
        <v>696.0480719992438</v>
      </c>
      <c r="O936" s="284">
        <v>712.63433353619712</v>
      </c>
      <c r="P936" s="50">
        <v>741.74060012276175</v>
      </c>
      <c r="Q936" s="50">
        <v>770.40842147817261</v>
      </c>
      <c r="R936" s="50">
        <v>799.31341901451128</v>
      </c>
      <c r="S936" s="50">
        <v>828.29238371908684</v>
      </c>
      <c r="T936" s="50">
        <v>840.71690233697484</v>
      </c>
    </row>
    <row r="937" spans="1:21" x14ac:dyDescent="0.25">
      <c r="A937" t="str">
        <f t="shared" si="21"/>
        <v>216 notarisbedienden</v>
      </c>
      <c r="B937" s="10">
        <v>216</v>
      </c>
      <c r="C937" s="3" t="s">
        <v>11</v>
      </c>
      <c r="D937" s="50">
        <v>675</v>
      </c>
      <c r="E937" s="50">
        <v>703</v>
      </c>
      <c r="F937" s="50">
        <v>700</v>
      </c>
      <c r="G937" s="50">
        <v>678</v>
      </c>
      <c r="H937" s="50">
        <v>688</v>
      </c>
      <c r="I937" s="50">
        <v>735</v>
      </c>
      <c r="J937" s="50">
        <v>790</v>
      </c>
      <c r="K937" s="50">
        <v>856</v>
      </c>
      <c r="L937" s="50">
        <v>879</v>
      </c>
      <c r="M937" s="50">
        <v>828</v>
      </c>
      <c r="N937" s="50">
        <v>872.74278300737524</v>
      </c>
      <c r="O937" s="284">
        <v>838.37992855949085</v>
      </c>
      <c r="P937" s="50">
        <v>789.0929433737532</v>
      </c>
      <c r="Q937" s="50">
        <v>766.98964758136435</v>
      </c>
      <c r="R937" s="50">
        <v>771.07037866168184</v>
      </c>
      <c r="S937" s="50">
        <v>744.39577679544482</v>
      </c>
      <c r="T937" s="50">
        <v>770.89953411730016</v>
      </c>
    </row>
    <row r="938" spans="1:21" x14ac:dyDescent="0.25">
      <c r="A938" t="str">
        <f t="shared" si="21"/>
        <v>216 notarisbedienden</v>
      </c>
      <c r="B938" s="10">
        <v>216</v>
      </c>
      <c r="C938" s="41" t="s">
        <v>12</v>
      </c>
      <c r="D938" s="50">
        <v>485</v>
      </c>
      <c r="E938" s="50">
        <v>530</v>
      </c>
      <c r="F938" s="50">
        <v>592</v>
      </c>
      <c r="G938" s="50">
        <v>658</v>
      </c>
      <c r="H938" s="50">
        <v>626</v>
      </c>
      <c r="I938" s="50">
        <v>618</v>
      </c>
      <c r="J938" s="50">
        <v>610</v>
      </c>
      <c r="K938" s="50">
        <v>586</v>
      </c>
      <c r="L938" s="50">
        <v>570</v>
      </c>
      <c r="M938" s="50">
        <v>628</v>
      </c>
      <c r="N938" s="50">
        <v>667.62357524970957</v>
      </c>
      <c r="O938" s="284">
        <v>718.67151118821266</v>
      </c>
      <c r="P938" s="50">
        <v>770.09540441464014</v>
      </c>
      <c r="Q938" s="50">
        <v>790.63904788610421</v>
      </c>
      <c r="R938" s="50">
        <v>772.22759042158759</v>
      </c>
      <c r="S938" s="50">
        <v>813.95658983045405</v>
      </c>
      <c r="T938" s="50">
        <v>781.90834793395948</v>
      </c>
      <c r="U938" s="8"/>
    </row>
    <row r="939" spans="1:21" x14ac:dyDescent="0.25">
      <c r="A939" t="str">
        <f t="shared" si="21"/>
        <v>216 notarisbedienden</v>
      </c>
      <c r="B939" s="10">
        <v>216</v>
      </c>
      <c r="C939" s="41" t="s">
        <v>13</v>
      </c>
      <c r="D939" s="50">
        <v>443</v>
      </c>
      <c r="E939" s="50">
        <v>423</v>
      </c>
      <c r="F939" s="50">
        <v>404</v>
      </c>
      <c r="G939" s="50">
        <v>414</v>
      </c>
      <c r="H939" s="50">
        <v>451</v>
      </c>
      <c r="I939" s="50">
        <v>464</v>
      </c>
      <c r="J939" s="50">
        <v>503</v>
      </c>
      <c r="K939" s="50">
        <v>553</v>
      </c>
      <c r="L939" s="50">
        <v>578</v>
      </c>
      <c r="M939" s="50">
        <v>564</v>
      </c>
      <c r="N939" s="50">
        <v>541.39637047576161</v>
      </c>
      <c r="O939" s="284">
        <v>531.95306714472576</v>
      </c>
      <c r="P939" s="50">
        <v>534.17576620044156</v>
      </c>
      <c r="Q939" s="50">
        <v>538.12633761626</v>
      </c>
      <c r="R939" s="50">
        <v>585.69918693811235</v>
      </c>
      <c r="S939" s="50">
        <v>622.65379809629087</v>
      </c>
      <c r="T939" s="50">
        <v>670.26324805496927</v>
      </c>
    </row>
    <row r="940" spans="1:21" x14ac:dyDescent="0.25">
      <c r="A940" t="str">
        <f t="shared" si="21"/>
        <v>216 notarisbedienden</v>
      </c>
      <c r="B940" s="10">
        <v>216</v>
      </c>
      <c r="C940" s="41" t="s">
        <v>14</v>
      </c>
      <c r="D940" s="50">
        <v>439</v>
      </c>
      <c r="E940" s="50">
        <v>434</v>
      </c>
      <c r="F940" s="50">
        <v>433</v>
      </c>
      <c r="G940" s="50">
        <v>432</v>
      </c>
      <c r="H940" s="50">
        <v>433</v>
      </c>
      <c r="I940" s="50">
        <v>443</v>
      </c>
      <c r="J940" s="50">
        <v>429</v>
      </c>
      <c r="K940" s="50">
        <v>422</v>
      </c>
      <c r="L940" s="50">
        <v>444</v>
      </c>
      <c r="M940" s="50">
        <v>451</v>
      </c>
      <c r="N940" s="50">
        <v>448.6982669698935</v>
      </c>
      <c r="O940" s="284">
        <v>470.68607769295659</v>
      </c>
      <c r="P940" s="50">
        <v>511.1592161307637</v>
      </c>
      <c r="Q940" s="50">
        <v>536.23485664045586</v>
      </c>
      <c r="R940" s="50">
        <v>526.0100978234002</v>
      </c>
      <c r="S940" s="50">
        <v>504.9290031829596</v>
      </c>
      <c r="T940" s="50">
        <v>496.12178171321807</v>
      </c>
    </row>
    <row r="941" spans="1:21" x14ac:dyDescent="0.25">
      <c r="A941" t="str">
        <f t="shared" si="21"/>
        <v>216 notarisbedienden</v>
      </c>
      <c r="B941" s="10">
        <v>216</v>
      </c>
      <c r="C941" s="41" t="s">
        <v>15</v>
      </c>
      <c r="D941" s="50">
        <v>312</v>
      </c>
      <c r="E941" s="50">
        <v>346</v>
      </c>
      <c r="F941" s="50">
        <v>379</v>
      </c>
      <c r="G941" s="50">
        <v>409</v>
      </c>
      <c r="H941" s="50">
        <v>421</v>
      </c>
      <c r="I941" s="50">
        <v>441</v>
      </c>
      <c r="J941" s="50">
        <v>440</v>
      </c>
      <c r="K941" s="50">
        <v>450</v>
      </c>
      <c r="L941" s="50">
        <v>457</v>
      </c>
      <c r="M941" s="50">
        <v>451</v>
      </c>
      <c r="N941" s="50">
        <v>455.38115831167954</v>
      </c>
      <c r="O941" s="284">
        <v>451.36971614394338</v>
      </c>
      <c r="P941" s="50">
        <v>428.21590141275288</v>
      </c>
      <c r="Q941" s="50">
        <v>425.80414966815135</v>
      </c>
      <c r="R941" s="50">
        <v>442.36747675231925</v>
      </c>
      <c r="S941" s="50">
        <v>439.08092227181976</v>
      </c>
      <c r="T941" s="50">
        <v>460.5468993563295</v>
      </c>
    </row>
    <row r="942" spans="1:21" x14ac:dyDescent="0.25">
      <c r="A942" t="str">
        <f t="shared" si="21"/>
        <v>216 notarisbedienden</v>
      </c>
      <c r="B942" s="10">
        <v>216</v>
      </c>
      <c r="C942" s="41" t="s">
        <v>16</v>
      </c>
      <c r="D942" s="50">
        <v>364</v>
      </c>
      <c r="E942" s="50">
        <v>336</v>
      </c>
      <c r="F942" s="50">
        <v>331</v>
      </c>
      <c r="G942" s="50">
        <v>301</v>
      </c>
      <c r="H942" s="50">
        <v>302</v>
      </c>
      <c r="I942" s="50">
        <v>301</v>
      </c>
      <c r="J942" s="50">
        <v>332</v>
      </c>
      <c r="K942" s="50">
        <v>366</v>
      </c>
      <c r="L942" s="50">
        <v>402</v>
      </c>
      <c r="M942" s="50">
        <v>417</v>
      </c>
      <c r="N942" s="50">
        <v>441.69838831981883</v>
      </c>
      <c r="O942" s="284">
        <v>441.7983676642101</v>
      </c>
      <c r="P942" s="50">
        <v>439.4344949404076</v>
      </c>
      <c r="Q942" s="50">
        <v>441.88504002862339</v>
      </c>
      <c r="R942" s="50">
        <v>439.35975914448022</v>
      </c>
      <c r="S942" s="50">
        <v>444.18950253797885</v>
      </c>
      <c r="T942" s="50">
        <v>439.80499968575464</v>
      </c>
    </row>
    <row r="943" spans="1:21" x14ac:dyDescent="0.25">
      <c r="A943" t="str">
        <f t="shared" si="21"/>
        <v>216 notarisbedienden</v>
      </c>
      <c r="B943" s="10">
        <v>216</v>
      </c>
      <c r="C943" s="41" t="s">
        <v>17</v>
      </c>
      <c r="D943" s="50">
        <v>127</v>
      </c>
      <c r="E943" s="50">
        <v>141</v>
      </c>
      <c r="F943" s="50">
        <v>156</v>
      </c>
      <c r="G943" s="50">
        <v>186</v>
      </c>
      <c r="H943" s="50">
        <v>198</v>
      </c>
      <c r="I943" s="50">
        <v>208</v>
      </c>
      <c r="J943" s="50">
        <v>192</v>
      </c>
      <c r="K943" s="50">
        <v>197</v>
      </c>
      <c r="L943" s="50">
        <v>182</v>
      </c>
      <c r="M943" s="50">
        <v>195</v>
      </c>
      <c r="N943" s="50">
        <v>200.11019303796934</v>
      </c>
      <c r="O943" s="284">
        <v>217.60552060659836</v>
      </c>
      <c r="P943" s="50">
        <v>240.06772273058445</v>
      </c>
      <c r="Q943" s="50">
        <v>251.87472825472841</v>
      </c>
      <c r="R943" s="50">
        <v>254.95608145138158</v>
      </c>
      <c r="S943" s="50">
        <v>268.56839748592114</v>
      </c>
      <c r="T943" s="50">
        <v>265.54822104006183</v>
      </c>
    </row>
    <row r="944" spans="1:21" x14ac:dyDescent="0.25">
      <c r="A944" t="str">
        <f t="shared" si="21"/>
        <v>216 notarisbedienden</v>
      </c>
      <c r="B944" s="10">
        <v>216</v>
      </c>
      <c r="C944" s="41" t="s">
        <v>85</v>
      </c>
      <c r="D944" s="50">
        <v>29</v>
      </c>
      <c r="E944" s="50">
        <v>28</v>
      </c>
      <c r="F944" s="50">
        <v>32</v>
      </c>
      <c r="G944" s="50">
        <v>32</v>
      </c>
      <c r="H944" s="50">
        <v>27</v>
      </c>
      <c r="I944" s="50">
        <v>25</v>
      </c>
      <c r="J944" s="50">
        <v>25</v>
      </c>
      <c r="K944" s="50">
        <v>28</v>
      </c>
      <c r="L944" s="50">
        <v>39</v>
      </c>
      <c r="M944" s="50">
        <v>40</v>
      </c>
      <c r="N944" s="50">
        <v>41.997186594799118</v>
      </c>
      <c r="O944" s="284">
        <v>55.896037016778905</v>
      </c>
      <c r="P944" s="50">
        <v>56.972595634439486</v>
      </c>
      <c r="Q944" s="50">
        <v>62.374520053136159</v>
      </c>
      <c r="R944" s="50">
        <v>68.016741071505493</v>
      </c>
      <c r="S944" s="50">
        <v>68.99771473353654</v>
      </c>
      <c r="T944" s="50">
        <v>90.194042046050654</v>
      </c>
    </row>
    <row r="945" spans="1:20" x14ac:dyDescent="0.25">
      <c r="A945" t="str">
        <f t="shared" si="21"/>
        <v>216 notarisbedienden</v>
      </c>
      <c r="B945" s="10">
        <v>216</v>
      </c>
      <c r="C945" s="41" t="s">
        <v>6</v>
      </c>
      <c r="D945" s="50">
        <v>520</v>
      </c>
      <c r="E945" s="50">
        <v>505</v>
      </c>
      <c r="F945" s="50">
        <v>519</v>
      </c>
      <c r="G945" s="50">
        <v>519</v>
      </c>
      <c r="H945" s="50">
        <v>527</v>
      </c>
      <c r="I945" s="50">
        <v>534</v>
      </c>
      <c r="J945" s="50">
        <v>549</v>
      </c>
      <c r="K945" s="50">
        <v>591</v>
      </c>
      <c r="L945" s="50">
        <v>623</v>
      </c>
      <c r="M945" s="50">
        <v>652</v>
      </c>
      <c r="N945" s="50">
        <v>683.8057679525873</v>
      </c>
      <c r="O945" s="284">
        <v>715.29992528758737</v>
      </c>
      <c r="P945" s="50">
        <v>736.47481330543155</v>
      </c>
      <c r="Q945" s="50">
        <v>756.134288336488</v>
      </c>
      <c r="R945" s="50">
        <v>762.33258166736732</v>
      </c>
      <c r="S945" s="50">
        <v>781.75561475743655</v>
      </c>
      <c r="T945" s="50">
        <v>795.54726277186717</v>
      </c>
    </row>
    <row r="946" spans="1:20" x14ac:dyDescent="0.25">
      <c r="A946" t="str">
        <f t="shared" si="21"/>
        <v>216 notarisbedienden</v>
      </c>
      <c r="B946" s="10">
        <v>216</v>
      </c>
      <c r="C946" s="41" t="s">
        <v>86</v>
      </c>
      <c r="D946" s="193">
        <v>1.0161811557856357</v>
      </c>
      <c r="E946" s="192"/>
      <c r="F946" s="192"/>
      <c r="G946" s="192"/>
      <c r="H946" s="192"/>
      <c r="I946" s="192"/>
      <c r="J946" s="192"/>
      <c r="K946" s="192"/>
      <c r="L946" s="192"/>
      <c r="M946" s="192"/>
      <c r="N946" s="192"/>
      <c r="O946" s="286"/>
      <c r="P946" s="192"/>
      <c r="Q946" s="192"/>
      <c r="R946" s="192"/>
      <c r="S946" s="192"/>
      <c r="T946" s="192"/>
    </row>
    <row r="947" spans="1:20" x14ac:dyDescent="0.25">
      <c r="A947" t="str">
        <f t="shared" si="21"/>
        <v>216 notarisbedienden</v>
      </c>
      <c r="B947" s="10">
        <v>216</v>
      </c>
      <c r="C947" s="41" t="s">
        <v>87</v>
      </c>
      <c r="D947" s="192"/>
      <c r="E947" s="193">
        <v>-8.3222372332325545E-3</v>
      </c>
      <c r="F947" s="193">
        <v>-1.0724575933777625E-2</v>
      </c>
      <c r="G947" s="193">
        <v>-8.939561778831262E-3</v>
      </c>
      <c r="H947" s="193">
        <v>8.6308974115911763E-4</v>
      </c>
      <c r="I947" s="193">
        <v>4.4699285118321441E-3</v>
      </c>
      <c r="J947" s="193">
        <v>1.9449378186063848E-3</v>
      </c>
      <c r="K947" s="193">
        <v>-7.8315297818671858E-3</v>
      </c>
      <c r="L947" s="193">
        <v>-2.3535461162260685E-4</v>
      </c>
      <c r="M947" s="193">
        <v>9.7284901007235192E-3</v>
      </c>
      <c r="N947" s="193">
        <v>1.3702096001259711E-2</v>
      </c>
      <c r="O947" s="285">
        <v>-4.1897110724353759E-4</v>
      </c>
      <c r="P947" s="193">
        <v>-4.1897110724387066E-4</v>
      </c>
      <c r="Q947" s="193">
        <v>-4.1897110724342657E-4</v>
      </c>
      <c r="R947" s="193">
        <v>-4.1897110724398168E-4</v>
      </c>
      <c r="S947" s="193">
        <v>-4.1897110724431474E-4</v>
      </c>
      <c r="T947" s="193">
        <v>-4.1897110724342657E-4</v>
      </c>
    </row>
    <row r="948" spans="1:20" x14ac:dyDescent="0.25">
      <c r="A948" t="str">
        <f t="shared" si="21"/>
        <v>216 notarisbedienden</v>
      </c>
      <c r="B948" s="10">
        <v>216</v>
      </c>
      <c r="C948" s="41" t="s">
        <v>88</v>
      </c>
      <c r="D948" s="194"/>
      <c r="E948" s="50">
        <v>0.43612220721121187</v>
      </c>
      <c r="F948" s="50">
        <v>0.86743973702133359</v>
      </c>
      <c r="G948" s="50">
        <v>0</v>
      </c>
      <c r="H948" s="50">
        <v>1.7812301367424141</v>
      </c>
      <c r="I948" s="50">
        <v>0.44891437295627656</v>
      </c>
      <c r="J948" s="50">
        <v>0.89277876452610161</v>
      </c>
      <c r="K948" s="50">
        <v>0.43661291466257723</v>
      </c>
      <c r="L948" s="50">
        <v>0.88841817966564363</v>
      </c>
      <c r="M948" s="50">
        <v>0.90834586909033588</v>
      </c>
      <c r="N948" s="50">
        <v>0.91629308089140826</v>
      </c>
      <c r="O948" s="284">
        <v>0.61136516974557542</v>
      </c>
      <c r="P948" s="50">
        <v>0.62593350634172173</v>
      </c>
      <c r="Q948" s="50">
        <v>0.65149863370604943</v>
      </c>
      <c r="R948" s="50">
        <v>0.67667865815298911</v>
      </c>
      <c r="S948" s="50">
        <v>0.70206700334952299</v>
      </c>
      <c r="T948" s="50">
        <v>0.72752031668861095</v>
      </c>
    </row>
    <row r="949" spans="1:20" x14ac:dyDescent="0.25">
      <c r="A949" t="str">
        <f t="shared" si="21"/>
        <v>216 notarisbedienden</v>
      </c>
      <c r="B949" s="10">
        <v>216</v>
      </c>
      <c r="C949" s="41" t="s">
        <v>89</v>
      </c>
      <c r="D949" s="194"/>
      <c r="E949" s="50">
        <v>55.659635553542735</v>
      </c>
      <c r="F949" s="50">
        <v>54.630156239180984</v>
      </c>
      <c r="G949" s="50">
        <v>49.300141771724654</v>
      </c>
      <c r="H949" s="50">
        <v>44.969272676880593</v>
      </c>
      <c r="I949" s="50">
        <v>46.663150434255634</v>
      </c>
      <c r="J949" s="50">
        <v>40.553839496240371</v>
      </c>
      <c r="K949" s="50">
        <v>37.784457044297028</v>
      </c>
      <c r="L949" s="50">
        <v>48.808512033136644</v>
      </c>
      <c r="M949" s="50">
        <v>55.350353969153538</v>
      </c>
      <c r="N949" s="50">
        <v>47.677618898632566</v>
      </c>
      <c r="O949" s="284">
        <v>39.048267914149022</v>
      </c>
      <c r="P949" s="50">
        <v>39.978756497112556</v>
      </c>
      <c r="Q949" s="50">
        <v>41.611616843077414</v>
      </c>
      <c r="R949" s="50">
        <v>43.219880429794458</v>
      </c>
      <c r="S949" s="50">
        <v>44.841449590405475</v>
      </c>
      <c r="T949" s="50">
        <v>46.467168306081</v>
      </c>
    </row>
    <row r="950" spans="1:20" x14ac:dyDescent="0.25">
      <c r="A950" t="str">
        <f t="shared" si="21"/>
        <v>216 notarisbedienden</v>
      </c>
      <c r="B950" s="10">
        <v>216</v>
      </c>
      <c r="C950" s="41" t="s">
        <v>90</v>
      </c>
      <c r="D950" s="194"/>
      <c r="E950" s="50">
        <v>139.70805099014717</v>
      </c>
      <c r="F950" s="50">
        <v>149.30325263330488</v>
      </c>
      <c r="G950" s="50">
        <v>167.34946338048474</v>
      </c>
      <c r="H950" s="50">
        <v>191.08101629842278</v>
      </c>
      <c r="I950" s="50">
        <v>199.43826187607414</v>
      </c>
      <c r="J950" s="50">
        <v>189.23280752919044</v>
      </c>
      <c r="K950" s="50">
        <v>174.92998740419421</v>
      </c>
      <c r="L950" s="50">
        <v>174.46510694153412</v>
      </c>
      <c r="M950" s="50">
        <v>175.6213564688141</v>
      </c>
      <c r="N950" s="50">
        <v>177.17686321797899</v>
      </c>
      <c r="O950" s="284">
        <v>140.74934179269601</v>
      </c>
      <c r="P950" s="50">
        <v>144.10328455619248</v>
      </c>
      <c r="Q950" s="50">
        <v>149.98892382293897</v>
      </c>
      <c r="R950" s="50">
        <v>155.78590415910281</v>
      </c>
      <c r="S950" s="50">
        <v>161.63084438869575</v>
      </c>
      <c r="T950" s="50">
        <v>167.49074167465176</v>
      </c>
    </row>
    <row r="951" spans="1:20" x14ac:dyDescent="0.25">
      <c r="A951" t="str">
        <f t="shared" si="21"/>
        <v>216 notarisbedienden</v>
      </c>
      <c r="B951" s="10">
        <v>216</v>
      </c>
      <c r="C951" s="41" t="s">
        <v>91</v>
      </c>
      <c r="D951" s="194"/>
      <c r="E951" s="50">
        <v>113.92348056484863</v>
      </c>
      <c r="F951" s="50">
        <v>116.96035120772213</v>
      </c>
      <c r="G951" s="50">
        <v>117.710741551998</v>
      </c>
      <c r="H951" s="50">
        <v>120.6574588337744</v>
      </c>
      <c r="I951" s="50">
        <v>124.91857244536875</v>
      </c>
      <c r="J951" s="50">
        <v>131.59638583371458</v>
      </c>
      <c r="K951" s="50">
        <v>133.72032502914223</v>
      </c>
      <c r="L951" s="50">
        <v>151.39422243300245</v>
      </c>
      <c r="M951" s="50">
        <v>164.22027735099471</v>
      </c>
      <c r="N951" s="50">
        <v>157.98228407770725</v>
      </c>
      <c r="O951" s="284">
        <v>154.19514140409188</v>
      </c>
      <c r="P951" s="50">
        <v>148.12395376002834</v>
      </c>
      <c r="Q951" s="50">
        <v>139.415988712288</v>
      </c>
      <c r="R951" s="50">
        <v>135.51080509282579</v>
      </c>
      <c r="S951" s="50">
        <v>136.23178373419955</v>
      </c>
      <c r="T951" s="50">
        <v>131.51894727568609</v>
      </c>
    </row>
    <row r="952" spans="1:20" x14ac:dyDescent="0.25">
      <c r="A952" t="str">
        <f t="shared" si="21"/>
        <v>216 notarisbedienden</v>
      </c>
      <c r="B952" s="10">
        <v>216</v>
      </c>
      <c r="C952" s="41" t="s">
        <v>92</v>
      </c>
      <c r="D952" s="194"/>
      <c r="E952" s="50">
        <v>61.846294738359937</v>
      </c>
      <c r="F952" s="50">
        <v>66.311371233723008</v>
      </c>
      <c r="G952" s="50">
        <v>75.125278889849042</v>
      </c>
      <c r="H952" s="50">
        <v>89.950876979749395</v>
      </c>
      <c r="I952" s="50">
        <v>87.834247315613226</v>
      </c>
      <c r="J952" s="50">
        <v>85.151320673389947</v>
      </c>
      <c r="K952" s="50">
        <v>78.085392968837127</v>
      </c>
      <c r="L952" s="50">
        <v>79.46453943621998</v>
      </c>
      <c r="M952" s="50">
        <v>82.974250664613038</v>
      </c>
      <c r="N952" s="50">
        <v>93.912669097426175</v>
      </c>
      <c r="O952" s="284">
        <v>90.410518971040773</v>
      </c>
      <c r="P952" s="50">
        <v>97.323501902888424</v>
      </c>
      <c r="Q952" s="50">
        <v>104.28739749685987</v>
      </c>
      <c r="R952" s="50">
        <v>107.06944644879525</v>
      </c>
      <c r="S952" s="50">
        <v>104.57614111014277</v>
      </c>
      <c r="T952" s="50">
        <v>110.22714061429782</v>
      </c>
    </row>
    <row r="953" spans="1:20" x14ac:dyDescent="0.25">
      <c r="A953" t="str">
        <f t="shared" si="21"/>
        <v>216 notarisbedienden</v>
      </c>
      <c r="B953" s="10">
        <v>216</v>
      </c>
      <c r="C953" s="41" t="s">
        <v>93</v>
      </c>
      <c r="D953" s="194"/>
      <c r="E953" s="50">
        <v>40.712170312634598</v>
      </c>
      <c r="F953" s="50">
        <v>37.857959809227978</v>
      </c>
      <c r="G953" s="50">
        <v>36.87862979171441</v>
      </c>
      <c r="H953" s="50">
        <v>41.849764892072471</v>
      </c>
      <c r="I953" s="50">
        <v>47.216645556889198</v>
      </c>
      <c r="J953" s="50">
        <v>47.406061831417723</v>
      </c>
      <c r="K953" s="50">
        <v>46.473059859899536</v>
      </c>
      <c r="L953" s="50">
        <v>55.293333184303194</v>
      </c>
      <c r="M953" s="50">
        <v>63.55213403492457</v>
      </c>
      <c r="N953" s="50">
        <v>64.25392271699836</v>
      </c>
      <c r="O953" s="284">
        <v>54.033700817752461</v>
      </c>
      <c r="P953" s="50">
        <v>53.091218276777582</v>
      </c>
      <c r="Q953" s="50">
        <v>53.31305326189031</v>
      </c>
      <c r="R953" s="50">
        <v>53.707337386391835</v>
      </c>
      <c r="S953" s="50">
        <v>58.455313633528412</v>
      </c>
      <c r="T953" s="50">
        <v>62.143543758534534</v>
      </c>
    </row>
    <row r="954" spans="1:20" x14ac:dyDescent="0.25">
      <c r="A954" t="str">
        <f t="shared" si="21"/>
        <v>216 notarisbedienden</v>
      </c>
      <c r="B954" s="10">
        <v>216</v>
      </c>
      <c r="C954" s="41" t="s">
        <v>94</v>
      </c>
      <c r="D954" s="194"/>
      <c r="E954" s="50">
        <v>36.268622311702757</v>
      </c>
      <c r="F954" s="50">
        <v>34.812925056990771</v>
      </c>
      <c r="G954" s="50">
        <v>35.505622073048002</v>
      </c>
      <c r="H954" s="50">
        <v>39.658368402494361</v>
      </c>
      <c r="I954" s="50">
        <v>41.311931368905256</v>
      </c>
      <c r="J954" s="50">
        <v>41.147446666607756</v>
      </c>
      <c r="K954" s="50">
        <v>35.652971290987644</v>
      </c>
      <c r="L954" s="50">
        <v>38.276807098525694</v>
      </c>
      <c r="M954" s="50">
        <v>44.696227506654687</v>
      </c>
      <c r="N954" s="50">
        <v>47.192994021279802</v>
      </c>
      <c r="O954" s="284">
        <v>40.616040530868084</v>
      </c>
      <c r="P954" s="50">
        <v>42.606370953902314</v>
      </c>
      <c r="Q954" s="50">
        <v>46.269988026245059</v>
      </c>
      <c r="R954" s="50">
        <v>48.539827930367842</v>
      </c>
      <c r="S954" s="50">
        <v>47.614285647050252</v>
      </c>
      <c r="T954" s="50">
        <v>45.706030907995412</v>
      </c>
    </row>
    <row r="955" spans="1:20" x14ac:dyDescent="0.25">
      <c r="A955" t="str">
        <f t="shared" si="21"/>
        <v>216 notarisbedienden</v>
      </c>
      <c r="B955" s="10">
        <v>216</v>
      </c>
      <c r="C955" s="41" t="s">
        <v>95</v>
      </c>
      <c r="D955" s="192"/>
      <c r="E955" s="50">
        <v>23.431699577204178</v>
      </c>
      <c r="F955" s="50">
        <v>25.153944827921165</v>
      </c>
      <c r="G955" s="50">
        <v>28.229540855424446</v>
      </c>
      <c r="H955" s="50">
        <v>34.473353627002183</v>
      </c>
      <c r="I955" s="50">
        <v>37.003275887656081</v>
      </c>
      <c r="J955" s="50">
        <v>37.647630331024565</v>
      </c>
      <c r="K955" s="50">
        <v>33.260615810555372</v>
      </c>
      <c r="L955" s="50">
        <v>37.434817723768965</v>
      </c>
      <c r="M955" s="50">
        <v>42.570614144125329</v>
      </c>
      <c r="N955" s="50">
        <v>43.803796434009485</v>
      </c>
      <c r="O955" s="284">
        <v>37.798852632509011</v>
      </c>
      <c r="P955" s="50">
        <v>37.465883407553989</v>
      </c>
      <c r="Q955" s="50">
        <v>35.544004087493093</v>
      </c>
      <c r="R955" s="50">
        <v>35.343816953887305</v>
      </c>
      <c r="S955" s="50">
        <v>36.718653721134331</v>
      </c>
      <c r="T955" s="50">
        <v>36.445853702491689</v>
      </c>
    </row>
    <row r="956" spans="1:20" x14ac:dyDescent="0.25">
      <c r="A956" t="str">
        <f t="shared" si="21"/>
        <v>216 notarisbedienden</v>
      </c>
      <c r="B956" s="10">
        <v>216</v>
      </c>
      <c r="C956" s="41" t="s">
        <v>96</v>
      </c>
      <c r="D956" s="192"/>
      <c r="E956" s="50">
        <v>23.196885618793704</v>
      </c>
      <c r="F956" s="50">
        <v>20.605323998580278</v>
      </c>
      <c r="G956" s="50">
        <v>20.889536838650553</v>
      </c>
      <c r="H956" s="50">
        <v>21.946823450217458</v>
      </c>
      <c r="I956" s="50">
        <v>23.109001793679042</v>
      </c>
      <c r="J956" s="50">
        <v>22.272459721529085</v>
      </c>
      <c r="K956" s="50">
        <v>21.320513844840967</v>
      </c>
      <c r="L956" s="50">
        <v>26.284140073790823</v>
      </c>
      <c r="M956" s="50">
        <v>32.874930901313718</v>
      </c>
      <c r="N956" s="50">
        <v>35.758601088005733</v>
      </c>
      <c r="O956" s="284">
        <v>31.639285712126153</v>
      </c>
      <c r="P956" s="50">
        <v>31.646447329931629</v>
      </c>
      <c r="Q956" s="50">
        <v>31.477120824621291</v>
      </c>
      <c r="R956" s="50">
        <v>31.652655755802112</v>
      </c>
      <c r="S956" s="50">
        <v>31.471767426775681</v>
      </c>
      <c r="T956" s="50">
        <v>31.817726649594228</v>
      </c>
    </row>
    <row r="957" spans="1:20" x14ac:dyDescent="0.25">
      <c r="A957" t="str">
        <f t="shared" si="21"/>
        <v>216 notarisbedienden</v>
      </c>
      <c r="B957" s="10">
        <v>216</v>
      </c>
      <c r="C957" s="41" t="s">
        <v>97</v>
      </c>
      <c r="D957" s="192"/>
      <c r="E957" s="50">
        <v>31.451902368273412</v>
      </c>
      <c r="F957" s="50">
        <v>34.580311455243233</v>
      </c>
      <c r="G957" s="50">
        <v>38.5375302012067</v>
      </c>
      <c r="H957" s="50">
        <v>47.771886884156963</v>
      </c>
      <c r="I957" s="50">
        <v>51.568098179082931</v>
      </c>
      <c r="J957" s="50">
        <v>53.647349517875959</v>
      </c>
      <c r="K957" s="50">
        <v>47.643548544902274</v>
      </c>
      <c r="L957" s="50">
        <v>50.380712463463951</v>
      </c>
      <c r="M957" s="50">
        <v>48.358037343486785</v>
      </c>
      <c r="N957" s="50">
        <v>52.587036018626115</v>
      </c>
      <c r="O957" s="284">
        <v>51.139368632358462</v>
      </c>
      <c r="P957" s="50">
        <v>55.610405276185034</v>
      </c>
      <c r="Q957" s="50">
        <v>61.350756715929691</v>
      </c>
      <c r="R957" s="50">
        <v>64.368108299958678</v>
      </c>
      <c r="S957" s="50">
        <v>65.15556672282986</v>
      </c>
      <c r="T957" s="50">
        <v>68.63427631309267</v>
      </c>
    </row>
    <row r="958" spans="1:20" x14ac:dyDescent="0.25">
      <c r="A958" t="str">
        <f t="shared" si="21"/>
        <v>216 notarisbedienden</v>
      </c>
      <c r="B958" s="10">
        <v>216</v>
      </c>
      <c r="C958" s="41" t="s">
        <v>98</v>
      </c>
      <c r="D958" s="192"/>
      <c r="E958" s="50">
        <v>6.6232227315159369</v>
      </c>
      <c r="F958" s="50">
        <v>6.3275702571587464</v>
      </c>
      <c r="G958" s="50">
        <v>7.288629318282565</v>
      </c>
      <c r="H958" s="50">
        <v>7.6023141669222571</v>
      </c>
      <c r="I958" s="50">
        <v>6.5118372251488266</v>
      </c>
      <c r="J958" s="50">
        <v>5.9663541448441952</v>
      </c>
      <c r="K958" s="50">
        <v>5.7219424548323561</v>
      </c>
      <c r="L958" s="50">
        <v>6.6212684541790869</v>
      </c>
      <c r="M958" s="50">
        <v>9.6110710049595127</v>
      </c>
      <c r="N958" s="50">
        <v>10.016452959056846</v>
      </c>
      <c r="O958" s="284">
        <v>9.9235260082149601</v>
      </c>
      <c r="P958" s="50">
        <v>13.207688944593315</v>
      </c>
      <c r="Q958" s="50">
        <v>13.462069256893729</v>
      </c>
      <c r="R958" s="50">
        <v>14.73849136536861</v>
      </c>
      <c r="S958" s="50">
        <v>16.071693219104642</v>
      </c>
      <c r="T958" s="50">
        <v>16.30348773768668</v>
      </c>
    </row>
    <row r="959" spans="1:20" x14ac:dyDescent="0.25">
      <c r="A959" t="str">
        <f t="shared" si="21"/>
        <v>216 notarisbedienden</v>
      </c>
      <c r="B959" s="10">
        <v>216</v>
      </c>
      <c r="C959" s="41" t="s">
        <v>26</v>
      </c>
      <c r="D959" s="194"/>
      <c r="E959" s="50">
        <v>61.272010718583054</v>
      </c>
      <c r="F959" s="50">
        <v>61.513205710982255</v>
      </c>
      <c r="G959" s="50">
        <v>66.715696358139809</v>
      </c>
      <c r="H959" s="50">
        <v>77.321024501296677</v>
      </c>
      <c r="I959" s="50">
        <v>81.188937197910789</v>
      </c>
      <c r="J959" s="50">
        <v>81.88616338424923</v>
      </c>
      <c r="K959" s="50">
        <v>74.686004844575606</v>
      </c>
      <c r="L959" s="50">
        <v>83.286120991433862</v>
      </c>
      <c r="M959" s="50">
        <v>90.844039249760016</v>
      </c>
      <c r="N959" s="50">
        <v>98.36209006568869</v>
      </c>
      <c r="O959" s="284">
        <v>92.702180352699571</v>
      </c>
      <c r="P959" s="50">
        <v>100.46454155070998</v>
      </c>
      <c r="Q959" s="50">
        <v>106.28994679744471</v>
      </c>
      <c r="R959" s="50">
        <v>110.75925542112941</v>
      </c>
      <c r="S959" s="50">
        <v>112.69902736871019</v>
      </c>
      <c r="T959" s="50">
        <v>116.75549070037357</v>
      </c>
    </row>
    <row r="960" spans="1:20" x14ac:dyDescent="0.25">
      <c r="A960" t="str">
        <f t="shared" si="21"/>
        <v>216 notarisbedienden</v>
      </c>
      <c r="B960" s="10">
        <v>216</v>
      </c>
      <c r="C960" s="41" t="s">
        <v>19</v>
      </c>
      <c r="D960" s="194"/>
      <c r="E960" s="50">
        <v>533.2580869742344</v>
      </c>
      <c r="F960" s="50">
        <v>547.41060645607445</v>
      </c>
      <c r="G960" s="50">
        <v>576.81511467238306</v>
      </c>
      <c r="H960" s="50">
        <v>641.74236634843533</v>
      </c>
      <c r="I960" s="50">
        <v>666.02393645562927</v>
      </c>
      <c r="J960" s="50">
        <v>655.51443451036062</v>
      </c>
      <c r="K960" s="50">
        <v>615.02942716715143</v>
      </c>
      <c r="L960" s="50">
        <v>669.3118780215907</v>
      </c>
      <c r="M960" s="50">
        <v>720.73759925813044</v>
      </c>
      <c r="N960" s="50">
        <v>731.27853161061284</v>
      </c>
      <c r="O960" s="284">
        <v>650.16540958555231</v>
      </c>
      <c r="P960" s="50">
        <v>663.78344441150739</v>
      </c>
      <c r="Q960" s="50">
        <v>677.37241768194349</v>
      </c>
      <c r="R960" s="50">
        <v>690.61295248044769</v>
      </c>
      <c r="S960" s="50">
        <v>703.46956619721618</v>
      </c>
      <c r="T960" s="50">
        <v>717.48243725680049</v>
      </c>
    </row>
    <row r="961" spans="1:20" x14ac:dyDescent="0.25">
      <c r="A961" t="str">
        <f t="shared" si="21"/>
        <v>216 notarisbedienden</v>
      </c>
      <c r="B961" s="10">
        <v>216</v>
      </c>
      <c r="C961" s="41" t="s">
        <v>20</v>
      </c>
      <c r="D961" s="194"/>
      <c r="E961" s="193">
        <v>0.11490123115853197</v>
      </c>
      <c r="F961" s="193">
        <v>0.1123712346554948</v>
      </c>
      <c r="G961" s="193">
        <v>0.11566218474707048</v>
      </c>
      <c r="H961" s="193">
        <v>0.1204860837554787</v>
      </c>
      <c r="I961" s="193">
        <v>0.12190092991247864</v>
      </c>
      <c r="J961" s="193">
        <v>0.12491893247997576</v>
      </c>
      <c r="K961" s="193">
        <v>0.12143484774148473</v>
      </c>
      <c r="L961" s="193">
        <v>0.12443544441138278</v>
      </c>
      <c r="M961" s="193">
        <v>0.12604315265814853</v>
      </c>
      <c r="N961" s="193">
        <v>0.13450701177983437</v>
      </c>
      <c r="O961" s="285">
        <v>0.14258245515059398</v>
      </c>
      <c r="P961" s="193">
        <v>0.15135138183474756</v>
      </c>
      <c r="Q961" s="193">
        <v>0.15691507953805195</v>
      </c>
      <c r="R961" s="193">
        <v>0.16037819016182608</v>
      </c>
      <c r="S961" s="193">
        <v>0.16020455295306302</v>
      </c>
      <c r="T961" s="193">
        <v>0.16272940581900902</v>
      </c>
    </row>
    <row r="962" spans="1:20" x14ac:dyDescent="0.25">
      <c r="A962" t="str">
        <f t="shared" si="21"/>
        <v>216 notarisbedienden</v>
      </c>
      <c r="B962" s="10">
        <v>216</v>
      </c>
      <c r="C962" s="41" t="s">
        <v>29</v>
      </c>
      <c r="D962" s="194"/>
      <c r="E962" s="50">
        <v>533.2580869742344</v>
      </c>
      <c r="F962" s="50">
        <v>547.41060645607445</v>
      </c>
      <c r="G962" s="50">
        <v>576.81511467238306</v>
      </c>
      <c r="H962" s="50">
        <v>641.74236634843533</v>
      </c>
      <c r="I962" s="50">
        <v>666.02393645562927</v>
      </c>
      <c r="J962" s="50">
        <v>655.51443451036062</v>
      </c>
      <c r="K962" s="50">
        <v>615.02942716715143</v>
      </c>
      <c r="L962" s="50">
        <v>669.3118780215907</v>
      </c>
      <c r="M962" s="50">
        <v>705.73759925813044</v>
      </c>
      <c r="N962" s="50">
        <v>680.05659431675576</v>
      </c>
      <c r="O962" s="284">
        <v>650.16540958555231</v>
      </c>
      <c r="P962" s="50">
        <v>663.78344441150739</v>
      </c>
      <c r="Q962" s="50">
        <v>677.37241768194349</v>
      </c>
      <c r="R962" s="50">
        <v>690.61295248044769</v>
      </c>
      <c r="S962" s="50">
        <v>703.46956619721618</v>
      </c>
      <c r="T962" s="50">
        <v>717.48243725680049</v>
      </c>
    </row>
    <row r="963" spans="1:20" x14ac:dyDescent="0.25">
      <c r="A963" t="str">
        <f t="shared" ref="A963:A1026" si="22">VLOOKUP(B963,$AN$3:$AO$60,2)</f>
        <v>219 erkende controleorganismen</v>
      </c>
      <c r="B963" s="10">
        <v>219</v>
      </c>
      <c r="C963" s="41" t="s">
        <v>25</v>
      </c>
      <c r="D963" s="50">
        <v>2102</v>
      </c>
      <c r="E963" s="50">
        <v>2115</v>
      </c>
      <c r="F963" s="50">
        <v>2205</v>
      </c>
      <c r="G963" s="50">
        <v>2208</v>
      </c>
      <c r="H963" s="50">
        <v>2227</v>
      </c>
      <c r="I963" s="50">
        <v>2332</v>
      </c>
      <c r="J963" s="50">
        <v>2376</v>
      </c>
      <c r="K963" s="50">
        <v>2492</v>
      </c>
      <c r="L963" s="50">
        <v>2575</v>
      </c>
      <c r="M963" s="50">
        <v>2643</v>
      </c>
      <c r="N963" s="50">
        <v>2752.1253097758959</v>
      </c>
      <c r="O963" s="284">
        <v>2827.0302214191197</v>
      </c>
      <c r="P963" s="50">
        <v>2903.9738286727311</v>
      </c>
      <c r="Q963" s="50">
        <v>2983.0116189500491</v>
      </c>
      <c r="R963" s="50">
        <v>3064.2005898717107</v>
      </c>
      <c r="S963" s="50">
        <v>3147.5992903691608</v>
      </c>
      <c r="T963" s="50">
        <v>3233.2678629068605</v>
      </c>
    </row>
    <row r="964" spans="1:20" x14ac:dyDescent="0.25">
      <c r="A964" t="str">
        <f t="shared" si="22"/>
        <v>219 erkende controleorganismen</v>
      </c>
      <c r="B964" s="10">
        <v>219</v>
      </c>
      <c r="C964" s="41" t="s">
        <v>83</v>
      </c>
      <c r="D964" s="192"/>
      <c r="E964" s="50">
        <v>13</v>
      </c>
      <c r="F964" s="50">
        <v>90</v>
      </c>
      <c r="G964" s="50">
        <v>3</v>
      </c>
      <c r="H964" s="50">
        <v>19</v>
      </c>
      <c r="I964" s="50">
        <v>105</v>
      </c>
      <c r="J964" s="50">
        <v>44</v>
      </c>
      <c r="K964" s="50">
        <v>116</v>
      </c>
      <c r="L964" s="50">
        <v>83</v>
      </c>
      <c r="M964" s="50">
        <v>68</v>
      </c>
      <c r="N964" s="50">
        <v>109.12530977589586</v>
      </c>
      <c r="O964" s="284">
        <v>74.904911643223841</v>
      </c>
      <c r="P964" s="50">
        <v>76.94360725361139</v>
      </c>
      <c r="Q964" s="50">
        <v>79.037790277317981</v>
      </c>
      <c r="R964" s="50">
        <v>81.188970921661621</v>
      </c>
      <c r="S964" s="50">
        <v>83.398700497450136</v>
      </c>
      <c r="T964" s="50">
        <v>85.668572537699674</v>
      </c>
    </row>
    <row r="965" spans="1:20" x14ac:dyDescent="0.25">
      <c r="A965" t="str">
        <f t="shared" si="22"/>
        <v>219 erkende controleorganismen</v>
      </c>
      <c r="B965" s="10">
        <v>219</v>
      </c>
      <c r="C965" s="41" t="s">
        <v>84</v>
      </c>
      <c r="D965" s="192"/>
      <c r="E965" s="193">
        <v>1.0061845861084682</v>
      </c>
      <c r="F965" s="193">
        <v>1.0425531914893618</v>
      </c>
      <c r="G965" s="193">
        <v>1.0013605442176872</v>
      </c>
      <c r="H965" s="193">
        <v>1.0086050724637681</v>
      </c>
      <c r="I965" s="193">
        <v>1.0471486304445443</v>
      </c>
      <c r="J965" s="193">
        <v>1.0188679245283019</v>
      </c>
      <c r="K965" s="193">
        <v>1.0488215488215489</v>
      </c>
      <c r="L965" s="193">
        <v>1.03330658105939</v>
      </c>
      <c r="M965" s="193">
        <v>1.0264077669902913</v>
      </c>
      <c r="N965" s="193">
        <v>1.0412884259462338</v>
      </c>
      <c r="O965" s="285">
        <v>1.02721711521534</v>
      </c>
      <c r="P965" s="193">
        <v>1.0272171152153398</v>
      </c>
      <c r="Q965" s="193">
        <v>1.02721711521534</v>
      </c>
      <c r="R965" s="193">
        <v>1.02721711521534</v>
      </c>
      <c r="S965" s="193">
        <v>1.0272171152153398</v>
      </c>
      <c r="T965" s="193">
        <v>1.02721711521534</v>
      </c>
    </row>
    <row r="966" spans="1:20" x14ac:dyDescent="0.25">
      <c r="A966" t="str">
        <f t="shared" si="22"/>
        <v>219 erkende controleorganismen</v>
      </c>
      <c r="B966" s="10">
        <v>219</v>
      </c>
      <c r="C966" s="3" t="s">
        <v>8</v>
      </c>
      <c r="D966" s="50">
        <v>0</v>
      </c>
      <c r="E966" s="50">
        <v>0</v>
      </c>
      <c r="F966" s="50">
        <v>1</v>
      </c>
      <c r="G966" s="50">
        <v>0</v>
      </c>
      <c r="H966" s="50">
        <v>1</v>
      </c>
      <c r="I966" s="50">
        <v>1</v>
      </c>
      <c r="J966" s="50">
        <v>0</v>
      </c>
      <c r="K966" s="50">
        <v>2</v>
      </c>
      <c r="L966" s="50">
        <v>3</v>
      </c>
      <c r="M966" s="50">
        <v>1</v>
      </c>
      <c r="N966" s="50">
        <v>1.1161391986288733</v>
      </c>
      <c r="O966" s="284">
        <v>1.0929513718853046</v>
      </c>
      <c r="P966" s="50">
        <v>1.1289294548377671</v>
      </c>
      <c r="Q966" s="50">
        <v>1.1666336143010274</v>
      </c>
      <c r="R966" s="50">
        <v>1.2038998007059436</v>
      </c>
      <c r="S966" s="50">
        <v>1.2398744556458392</v>
      </c>
      <c r="T966" s="50">
        <v>1.2224572211865758</v>
      </c>
    </row>
    <row r="967" spans="1:20" x14ac:dyDescent="0.25">
      <c r="A967" t="str">
        <f t="shared" si="22"/>
        <v>219 erkende controleorganismen</v>
      </c>
      <c r="B967" s="10">
        <v>219</v>
      </c>
      <c r="C967" s="3" t="s">
        <v>9</v>
      </c>
      <c r="D967" s="50">
        <v>79</v>
      </c>
      <c r="E967" s="50">
        <v>68</v>
      </c>
      <c r="F967" s="50">
        <v>67</v>
      </c>
      <c r="G967" s="50">
        <v>61</v>
      </c>
      <c r="H967" s="50">
        <v>82</v>
      </c>
      <c r="I967" s="50">
        <v>78</v>
      </c>
      <c r="J967" s="50">
        <v>66</v>
      </c>
      <c r="K967" s="50">
        <v>72</v>
      </c>
      <c r="L967" s="50">
        <v>80</v>
      </c>
      <c r="M967" s="50">
        <v>86</v>
      </c>
      <c r="N967" s="50">
        <v>91.647429754081941</v>
      </c>
      <c r="O967" s="284">
        <v>89.743451535915568</v>
      </c>
      <c r="P967" s="50">
        <v>92.697651902789971</v>
      </c>
      <c r="Q967" s="50">
        <v>95.793582329828808</v>
      </c>
      <c r="R967" s="50">
        <v>98.853550302410255</v>
      </c>
      <c r="S967" s="50">
        <v>101.80746919136391</v>
      </c>
      <c r="T967" s="50">
        <v>100.37732071743105</v>
      </c>
    </row>
    <row r="968" spans="1:20" x14ac:dyDescent="0.25">
      <c r="A968" t="str">
        <f t="shared" si="22"/>
        <v>219 erkende controleorganismen</v>
      </c>
      <c r="B968" s="10">
        <v>219</v>
      </c>
      <c r="C968" s="3" t="s">
        <v>10</v>
      </c>
      <c r="D968" s="50">
        <v>214</v>
      </c>
      <c r="E968" s="50">
        <v>208</v>
      </c>
      <c r="F968" s="50">
        <v>218</v>
      </c>
      <c r="G968" s="50">
        <v>223</v>
      </c>
      <c r="H968" s="50">
        <v>247</v>
      </c>
      <c r="I968" s="50">
        <v>263</v>
      </c>
      <c r="J968" s="50">
        <v>275</v>
      </c>
      <c r="K968" s="50">
        <v>283</v>
      </c>
      <c r="L968" s="50">
        <v>282</v>
      </c>
      <c r="M968" s="50">
        <v>266</v>
      </c>
      <c r="N968" s="50">
        <v>307.43434148899746</v>
      </c>
      <c r="O968" s="284">
        <v>301.04738343374112</v>
      </c>
      <c r="P968" s="50">
        <v>310.95734650475828</v>
      </c>
      <c r="Q968" s="50">
        <v>321.34274776136078</v>
      </c>
      <c r="R968" s="50">
        <v>331.60751177222602</v>
      </c>
      <c r="S968" s="50">
        <v>341.51653061622619</v>
      </c>
      <c r="T968" s="50">
        <v>336.71905014683568</v>
      </c>
    </row>
    <row r="969" spans="1:20" x14ac:dyDescent="0.25">
      <c r="A969" t="str">
        <f t="shared" si="22"/>
        <v>219 erkende controleorganismen</v>
      </c>
      <c r="B969" s="10">
        <v>219</v>
      </c>
      <c r="C969" s="3" t="s">
        <v>11</v>
      </c>
      <c r="D969" s="50">
        <v>292</v>
      </c>
      <c r="E969" s="50">
        <v>287</v>
      </c>
      <c r="F969" s="50">
        <v>286</v>
      </c>
      <c r="G969" s="50">
        <v>276</v>
      </c>
      <c r="H969" s="50">
        <v>280</v>
      </c>
      <c r="I969" s="50">
        <v>325</v>
      </c>
      <c r="J969" s="50">
        <v>327</v>
      </c>
      <c r="K969" s="50">
        <v>365</v>
      </c>
      <c r="L969" s="50">
        <v>383</v>
      </c>
      <c r="M969" s="50">
        <v>400</v>
      </c>
      <c r="N969" s="50">
        <v>388.60684315860118</v>
      </c>
      <c r="O969" s="284">
        <v>383.38715661493995</v>
      </c>
      <c r="P969" s="50">
        <v>380.0650240500263</v>
      </c>
      <c r="Q969" s="50">
        <v>371.48169647901597</v>
      </c>
      <c r="R969" s="50">
        <v>373.67863203755314</v>
      </c>
      <c r="S969" s="50">
        <v>396.20480106989817</v>
      </c>
      <c r="T969" s="50">
        <v>404.52625424306592</v>
      </c>
    </row>
    <row r="970" spans="1:20" x14ac:dyDescent="0.25">
      <c r="A970" t="str">
        <f t="shared" si="22"/>
        <v>219 erkende controleorganismen</v>
      </c>
      <c r="B970" s="10">
        <v>219</v>
      </c>
      <c r="C970" s="3" t="s">
        <v>12</v>
      </c>
      <c r="D970" s="50">
        <v>300</v>
      </c>
      <c r="E970" s="50">
        <v>286</v>
      </c>
      <c r="F970" s="50">
        <v>309</v>
      </c>
      <c r="G970" s="50">
        <v>298</v>
      </c>
      <c r="H970" s="50">
        <v>315</v>
      </c>
      <c r="I970" s="50">
        <v>323</v>
      </c>
      <c r="J970" s="50">
        <v>326</v>
      </c>
      <c r="K970" s="50">
        <v>339</v>
      </c>
      <c r="L970" s="50">
        <v>345</v>
      </c>
      <c r="M970" s="50">
        <v>346</v>
      </c>
      <c r="N970" s="50">
        <v>359.66803568934358</v>
      </c>
      <c r="O970" s="284">
        <v>390.95456052786795</v>
      </c>
      <c r="P970" s="50">
        <v>419.51876731174684</v>
      </c>
      <c r="Q970" s="50">
        <v>450.69993144784598</v>
      </c>
      <c r="R970" s="50">
        <v>471.70772305883486</v>
      </c>
      <c r="S970" s="50">
        <v>458.27212287856378</v>
      </c>
      <c r="T970" s="50">
        <v>452.11670674208563</v>
      </c>
    </row>
    <row r="971" spans="1:20" x14ac:dyDescent="0.25">
      <c r="A971" t="str">
        <f t="shared" si="22"/>
        <v>219 erkende controleorganismen</v>
      </c>
      <c r="B971" s="10">
        <v>219</v>
      </c>
      <c r="C971" s="3" t="s">
        <v>13</v>
      </c>
      <c r="D971" s="50">
        <v>318</v>
      </c>
      <c r="E971" s="50">
        <v>315</v>
      </c>
      <c r="F971" s="50">
        <v>305</v>
      </c>
      <c r="G971" s="50">
        <v>292</v>
      </c>
      <c r="H971" s="50">
        <v>288</v>
      </c>
      <c r="I971" s="50">
        <v>309</v>
      </c>
      <c r="J971" s="50">
        <v>306</v>
      </c>
      <c r="K971" s="50">
        <v>328</v>
      </c>
      <c r="L971" s="50">
        <v>340</v>
      </c>
      <c r="M971" s="50">
        <v>380</v>
      </c>
      <c r="N971" s="50">
        <v>395.84154502591548</v>
      </c>
      <c r="O971" s="284">
        <v>405.90910655898858</v>
      </c>
      <c r="P971" s="50">
        <v>413.99878353132908</v>
      </c>
      <c r="Q971" s="50">
        <v>416.46955690750332</v>
      </c>
      <c r="R971" s="50">
        <v>408.02718044589221</v>
      </c>
      <c r="S971" s="50">
        <v>424.1454754301601</v>
      </c>
      <c r="T971" s="50">
        <v>461.04071391517016</v>
      </c>
    </row>
    <row r="972" spans="1:20" x14ac:dyDescent="0.25">
      <c r="A972" t="str">
        <f t="shared" si="22"/>
        <v>219 erkende controleorganismen</v>
      </c>
      <c r="B972" s="10">
        <v>219</v>
      </c>
      <c r="C972" s="3" t="s">
        <v>14</v>
      </c>
      <c r="D972" s="50">
        <v>308</v>
      </c>
      <c r="E972" s="50">
        <v>334</v>
      </c>
      <c r="F972" s="50">
        <v>344</v>
      </c>
      <c r="G972" s="50">
        <v>356</v>
      </c>
      <c r="H972" s="50">
        <v>340</v>
      </c>
      <c r="I972" s="50">
        <v>328</v>
      </c>
      <c r="J972" s="50">
        <v>335</v>
      </c>
      <c r="K972" s="50">
        <v>340</v>
      </c>
      <c r="L972" s="50">
        <v>344</v>
      </c>
      <c r="M972" s="50">
        <v>336</v>
      </c>
      <c r="N972" s="50">
        <v>379.30508361491121</v>
      </c>
      <c r="O972" s="284">
        <v>369.59092334055282</v>
      </c>
      <c r="P972" s="50">
        <v>390.81485165357464</v>
      </c>
      <c r="Q972" s="50">
        <v>403.9184195760443</v>
      </c>
      <c r="R972" s="50">
        <v>448.12233690589312</v>
      </c>
      <c r="S972" s="50">
        <v>466.8037847406647</v>
      </c>
      <c r="T972" s="50">
        <v>478.67615105946635</v>
      </c>
    </row>
    <row r="973" spans="1:20" x14ac:dyDescent="0.25">
      <c r="A973" t="str">
        <f t="shared" si="22"/>
        <v>219 erkende controleorganismen</v>
      </c>
      <c r="B973" s="10">
        <v>219</v>
      </c>
      <c r="C973" s="3" t="s">
        <v>15</v>
      </c>
      <c r="D973" s="50">
        <v>260</v>
      </c>
      <c r="E973" s="50">
        <v>271</v>
      </c>
      <c r="F973" s="50">
        <v>295</v>
      </c>
      <c r="G973" s="50">
        <v>306</v>
      </c>
      <c r="H973" s="50">
        <v>296</v>
      </c>
      <c r="I973" s="50">
        <v>318</v>
      </c>
      <c r="J973" s="50">
        <v>334</v>
      </c>
      <c r="K973" s="50">
        <v>337</v>
      </c>
      <c r="L973" s="50">
        <v>352</v>
      </c>
      <c r="M973" s="50">
        <v>363</v>
      </c>
      <c r="N973" s="50">
        <v>338.79807074009506</v>
      </c>
      <c r="O973" s="284">
        <v>355.68306795544919</v>
      </c>
      <c r="P973" s="50">
        <v>350.78582782058896</v>
      </c>
      <c r="Q973" s="50">
        <v>361.81587057344785</v>
      </c>
      <c r="R973" s="50">
        <v>359.37483608953073</v>
      </c>
      <c r="S973" s="50">
        <v>403.71030564914446</v>
      </c>
      <c r="T973" s="50">
        <v>395.02014112834831</v>
      </c>
    </row>
    <row r="974" spans="1:20" x14ac:dyDescent="0.25">
      <c r="A974" t="str">
        <f t="shared" si="22"/>
        <v>219 erkende controleorganismen</v>
      </c>
      <c r="B974" s="10">
        <v>219</v>
      </c>
      <c r="C974" s="3" t="s">
        <v>16</v>
      </c>
      <c r="D974" s="50">
        <v>212</v>
      </c>
      <c r="E974" s="50">
        <v>232</v>
      </c>
      <c r="F974" s="50">
        <v>239</v>
      </c>
      <c r="G974" s="50">
        <v>240</v>
      </c>
      <c r="H974" s="50">
        <v>240</v>
      </c>
      <c r="I974" s="50">
        <v>246</v>
      </c>
      <c r="J974" s="50">
        <v>253</v>
      </c>
      <c r="K974" s="50">
        <v>275</v>
      </c>
      <c r="L974" s="50">
        <v>291</v>
      </c>
      <c r="M974" s="50">
        <v>306</v>
      </c>
      <c r="N974" s="50">
        <v>311.01935688681584</v>
      </c>
      <c r="O974" s="284">
        <v>323.5296142789141</v>
      </c>
      <c r="P974" s="50">
        <v>326.25219267748037</v>
      </c>
      <c r="Q974" s="50">
        <v>343.24182112938678</v>
      </c>
      <c r="R974" s="50">
        <v>350.18434383969225</v>
      </c>
      <c r="S974" s="50">
        <v>325.75535261587822</v>
      </c>
      <c r="T974" s="50">
        <v>343.25380633880883</v>
      </c>
    </row>
    <row r="975" spans="1:20" x14ac:dyDescent="0.25">
      <c r="A975" t="str">
        <f t="shared" si="22"/>
        <v>219 erkende controleorganismen</v>
      </c>
      <c r="B975" s="10">
        <v>219</v>
      </c>
      <c r="C975" s="3" t="s">
        <v>17</v>
      </c>
      <c r="D975" s="50">
        <v>108</v>
      </c>
      <c r="E975" s="50">
        <v>106</v>
      </c>
      <c r="F975" s="50">
        <v>130</v>
      </c>
      <c r="G975" s="50">
        <v>142</v>
      </c>
      <c r="H975" s="50">
        <v>121</v>
      </c>
      <c r="I975" s="50">
        <v>125</v>
      </c>
      <c r="J975" s="50">
        <v>142</v>
      </c>
      <c r="K975" s="50">
        <v>139</v>
      </c>
      <c r="L975" s="50">
        <v>144</v>
      </c>
      <c r="M975" s="50">
        <v>151</v>
      </c>
      <c r="N975" s="50">
        <v>168.52894510816384</v>
      </c>
      <c r="O975" s="284">
        <v>179.24621693642194</v>
      </c>
      <c r="P975" s="50">
        <v>190.42039282966584</v>
      </c>
      <c r="Q975" s="50">
        <v>188.89075551925049</v>
      </c>
      <c r="R975" s="50">
        <v>193.62719028761143</v>
      </c>
      <c r="S975" s="50">
        <v>197.48135928484237</v>
      </c>
      <c r="T975" s="50">
        <v>208.01835522600081</v>
      </c>
    </row>
    <row r="976" spans="1:20" x14ac:dyDescent="0.25">
      <c r="A976" t="str">
        <f t="shared" si="22"/>
        <v>219 erkende controleorganismen</v>
      </c>
      <c r="B976" s="10">
        <v>219</v>
      </c>
      <c r="C976" s="3" t="s">
        <v>85</v>
      </c>
      <c r="D976" s="50">
        <v>11</v>
      </c>
      <c r="E976" s="50">
        <v>8</v>
      </c>
      <c r="F976" s="50">
        <v>11</v>
      </c>
      <c r="G976" s="50">
        <v>14</v>
      </c>
      <c r="H976" s="50">
        <v>17</v>
      </c>
      <c r="I976" s="50">
        <v>16</v>
      </c>
      <c r="J976" s="50">
        <v>12</v>
      </c>
      <c r="K976" s="50">
        <v>12</v>
      </c>
      <c r="L976" s="50">
        <v>11</v>
      </c>
      <c r="M976" s="50">
        <v>8</v>
      </c>
      <c r="N976" s="50">
        <v>10.159519110340367</v>
      </c>
      <c r="O976" s="284">
        <v>26.845788864442294</v>
      </c>
      <c r="P976" s="50">
        <v>27.334060935932872</v>
      </c>
      <c r="Q976" s="50">
        <v>28.190603612063793</v>
      </c>
      <c r="R976" s="50">
        <v>27.813385331360834</v>
      </c>
      <c r="S976" s="50">
        <v>30.662214436773187</v>
      </c>
      <c r="T976" s="50">
        <v>52.296906168461206</v>
      </c>
    </row>
    <row r="977" spans="1:20" x14ac:dyDescent="0.25">
      <c r="A977" t="str">
        <f t="shared" si="22"/>
        <v>219 erkende controleorganismen</v>
      </c>
      <c r="B977" s="10">
        <v>219</v>
      </c>
      <c r="C977" s="3" t="s">
        <v>6</v>
      </c>
      <c r="D977" s="50">
        <v>331</v>
      </c>
      <c r="E977" s="50">
        <v>346</v>
      </c>
      <c r="F977" s="50">
        <v>380</v>
      </c>
      <c r="G977" s="50">
        <v>396</v>
      </c>
      <c r="H977" s="50">
        <v>378</v>
      </c>
      <c r="I977" s="50">
        <v>387</v>
      </c>
      <c r="J977" s="50">
        <v>407</v>
      </c>
      <c r="K977" s="50">
        <v>426</v>
      </c>
      <c r="L977" s="50">
        <v>446</v>
      </c>
      <c r="M977" s="50">
        <v>465</v>
      </c>
      <c r="N977" s="50">
        <v>489.70782110532002</v>
      </c>
      <c r="O977" s="284">
        <v>529.62162007977838</v>
      </c>
      <c r="P977" s="50">
        <v>544.00664644307903</v>
      </c>
      <c r="Q977" s="50">
        <v>560.32318026070106</v>
      </c>
      <c r="R977" s="50">
        <v>571.62491945866452</v>
      </c>
      <c r="S977" s="50">
        <v>553.89892633749378</v>
      </c>
      <c r="T977" s="50">
        <v>603.5690677332708</v>
      </c>
    </row>
    <row r="978" spans="1:20" x14ac:dyDescent="0.25">
      <c r="A978" t="str">
        <f t="shared" si="22"/>
        <v>219 erkende controleorganismen</v>
      </c>
      <c r="B978" s="10">
        <v>219</v>
      </c>
      <c r="C978" s="3" t="s">
        <v>86</v>
      </c>
      <c r="D978" s="193">
        <v>1.0263597240750761</v>
      </c>
      <c r="E978" s="192"/>
      <c r="F978" s="192"/>
      <c r="G978" s="192"/>
      <c r="H978" s="192"/>
      <c r="I978" s="192"/>
      <c r="J978" s="192"/>
      <c r="K978" s="192"/>
      <c r="L978" s="192"/>
      <c r="M978" s="192"/>
      <c r="N978" s="192"/>
      <c r="O978" s="286"/>
      <c r="P978" s="192"/>
      <c r="Q978" s="192"/>
      <c r="R978" s="192"/>
      <c r="S978" s="192"/>
      <c r="T978" s="192"/>
    </row>
    <row r="979" spans="1:20" x14ac:dyDescent="0.25">
      <c r="A979" t="str">
        <f t="shared" si="22"/>
        <v>219 erkende controleorganismen</v>
      </c>
      <c r="B979" s="10">
        <v>219</v>
      </c>
      <c r="C979" s="3" t="s">
        <v>87</v>
      </c>
      <c r="D979" s="192"/>
      <c r="E979" s="193">
        <v>1.0087568983303985E-2</v>
      </c>
      <c r="F979" s="193">
        <v>-8.0967337071428114E-3</v>
      </c>
      <c r="G979" s="193">
        <v>1.2499589928694488E-2</v>
      </c>
      <c r="H979" s="193">
        <v>8.877325805654035E-3</v>
      </c>
      <c r="I979" s="193">
        <v>-1.0394453184734087E-2</v>
      </c>
      <c r="J979" s="193">
        <v>3.7458997733871291E-3</v>
      </c>
      <c r="K979" s="193">
        <v>-1.1230912373236368E-2</v>
      </c>
      <c r="L979" s="193">
        <v>-3.4734284921569269E-3</v>
      </c>
      <c r="M979" s="193">
        <v>-2.4021457607603658E-5</v>
      </c>
      <c r="N979" s="193">
        <v>-7.4643509355788451E-3</v>
      </c>
      <c r="O979" s="285">
        <v>-4.2869557013192061E-4</v>
      </c>
      <c r="P979" s="193">
        <v>-4.2869557013180959E-4</v>
      </c>
      <c r="Q979" s="193">
        <v>-4.2869557013192061E-4</v>
      </c>
      <c r="R979" s="193">
        <v>-4.2869557013192061E-4</v>
      </c>
      <c r="S979" s="193">
        <v>-4.2869557013180959E-4</v>
      </c>
      <c r="T979" s="193">
        <v>-4.2869557013192061E-4</v>
      </c>
    </row>
    <row r="980" spans="1:20" x14ac:dyDescent="0.25">
      <c r="A980" t="str">
        <f t="shared" si="22"/>
        <v>219 erkende controleorganismen</v>
      </c>
      <c r="B980" s="10">
        <v>219</v>
      </c>
      <c r="C980" s="3" t="s">
        <v>88</v>
      </c>
      <c r="D980" s="194"/>
      <c r="E980" s="50">
        <v>0</v>
      </c>
      <c r="F980" s="50">
        <v>0</v>
      </c>
      <c r="G980" s="50">
        <v>1.2499589928694488E-2</v>
      </c>
      <c r="H980" s="50">
        <v>0</v>
      </c>
      <c r="I980" s="50">
        <v>-1.0394453184734087E-2</v>
      </c>
      <c r="J980" s="50">
        <v>3.7458997733871291E-3</v>
      </c>
      <c r="K980" s="50">
        <v>0</v>
      </c>
      <c r="L980" s="50">
        <v>-6.9468569843138539E-3</v>
      </c>
      <c r="M980" s="50">
        <v>-7.2064372822810974E-5</v>
      </c>
      <c r="N980" s="50">
        <v>-7.4643509355788451E-3</v>
      </c>
      <c r="O980" s="284">
        <v>-4.7848393010278985E-4</v>
      </c>
      <c r="P980" s="50">
        <v>-4.6854341149671407E-4</v>
      </c>
      <c r="Q980" s="50">
        <v>-4.8396705628039486E-4</v>
      </c>
      <c r="R980" s="50">
        <v>-5.0013066241784215E-4</v>
      </c>
      <c r="S980" s="50">
        <v>-5.161065114452064E-4</v>
      </c>
      <c r="T980" s="50">
        <v>-5.3152868665509777E-4</v>
      </c>
    </row>
    <row r="981" spans="1:20" x14ac:dyDescent="0.25">
      <c r="A981" t="str">
        <f t="shared" si="22"/>
        <v>219 erkende controleorganismen</v>
      </c>
      <c r="B981" s="10">
        <v>219</v>
      </c>
      <c r="C981" s="3" t="s">
        <v>89</v>
      </c>
      <c r="D981" s="194"/>
      <c r="E981" s="50">
        <v>14.627037311828447</v>
      </c>
      <c r="F981" s="50">
        <v>11.35382864748423</v>
      </c>
      <c r="G981" s="50">
        <v>12.566814262739973</v>
      </c>
      <c r="H981" s="50">
        <v>11.220469799347343</v>
      </c>
      <c r="I981" s="50">
        <v>13.502968607156735</v>
      </c>
      <c r="J981" s="50">
        <v>13.947234742419129</v>
      </c>
      <c r="K981" s="50">
        <v>10.813036718831343</v>
      </c>
      <c r="L981" s="50">
        <v>12.354578896344639</v>
      </c>
      <c r="M981" s="50">
        <v>14.003262447591322</v>
      </c>
      <c r="N981" s="50">
        <v>14.413638796055144</v>
      </c>
      <c r="O981" s="284">
        <v>16.004950301369124</v>
      </c>
      <c r="P981" s="50">
        <v>15.672446958521324</v>
      </c>
      <c r="Q981" s="50">
        <v>16.188357008361038</v>
      </c>
      <c r="R981" s="50">
        <v>16.729018244079395</v>
      </c>
      <c r="S981" s="50">
        <v>17.263399136771771</v>
      </c>
      <c r="T981" s="50">
        <v>17.779260030403346</v>
      </c>
    </row>
    <row r="982" spans="1:20" x14ac:dyDescent="0.25">
      <c r="A982" t="str">
        <f t="shared" si="22"/>
        <v>219 erkende controleorganismen</v>
      </c>
      <c r="B982" s="10">
        <v>219</v>
      </c>
      <c r="C982" s="3" t="s">
        <v>90</v>
      </c>
      <c r="D982" s="194"/>
      <c r="E982" s="50">
        <v>36.627049375648376</v>
      </c>
      <c r="F982" s="50">
        <v>31.817787798026611</v>
      </c>
      <c r="G982" s="50">
        <v>37.837487687082728</v>
      </c>
      <c r="H982" s="50">
        <v>37.897555074045691</v>
      </c>
      <c r="I982" s="50">
        <v>37.216086299191559</v>
      </c>
      <c r="J982" s="50">
        <v>43.345757753845717</v>
      </c>
      <c r="K982" s="50">
        <v>41.204887619022919</v>
      </c>
      <c r="L982" s="50">
        <v>44.598943197194522</v>
      </c>
      <c r="M982" s="50">
        <v>45.414082542078084</v>
      </c>
      <c r="N982" s="50">
        <v>40.858269366635433</v>
      </c>
      <c r="O982" s="284">
        <v>49.385690559601819</v>
      </c>
      <c r="P982" s="50">
        <v>48.35970129436118</v>
      </c>
      <c r="Q982" s="50">
        <v>49.951619644510231</v>
      </c>
      <c r="R982" s="50">
        <v>51.619911515586793</v>
      </c>
      <c r="S982" s="50">
        <v>53.268824440059426</v>
      </c>
      <c r="T982" s="50">
        <v>54.860591111306718</v>
      </c>
    </row>
    <row r="983" spans="1:20" x14ac:dyDescent="0.25">
      <c r="A983" t="str">
        <f t="shared" si="22"/>
        <v>219 erkende controleorganismen</v>
      </c>
      <c r="B983" s="10">
        <v>219</v>
      </c>
      <c r="C983" s="3" t="s">
        <v>91</v>
      </c>
      <c r="D983" s="194"/>
      <c r="E983" s="50">
        <v>46.317129006941983</v>
      </c>
      <c r="F983" s="50">
        <v>40.305132610692276</v>
      </c>
      <c r="G983" s="50">
        <v>46.055245168413897</v>
      </c>
      <c r="H983" s="50">
        <v>43.445177012817879</v>
      </c>
      <c r="I983" s="50">
        <v>38.678719142071785</v>
      </c>
      <c r="J983" s="50">
        <v>49.490556572722717</v>
      </c>
      <c r="K983" s="50">
        <v>44.897696271993588</v>
      </c>
      <c r="L983" s="50">
        <v>52.946647180134242</v>
      </c>
      <c r="M983" s="50">
        <v>56.878837606537637</v>
      </c>
      <c r="N983" s="50">
        <v>56.427353959764645</v>
      </c>
      <c r="O983" s="284">
        <v>57.554243546361036</v>
      </c>
      <c r="P983" s="50">
        <v>56.78118688032874</v>
      </c>
      <c r="Q983" s="50">
        <v>56.289165625169524</v>
      </c>
      <c r="R983" s="50">
        <v>55.017940132986141</v>
      </c>
      <c r="S983" s="50">
        <v>55.34331516540707</v>
      </c>
      <c r="T983" s="50">
        <v>58.679531810786465</v>
      </c>
    </row>
    <row r="984" spans="1:20" x14ac:dyDescent="0.25">
      <c r="A984" t="str">
        <f t="shared" si="22"/>
        <v>219 erkende controleorganismen</v>
      </c>
      <c r="B984" s="10">
        <v>219</v>
      </c>
      <c r="C984" s="3" t="s">
        <v>92</v>
      </c>
      <c r="D984" s="194"/>
      <c r="E984" s="50">
        <v>40.873839606111787</v>
      </c>
      <c r="F984" s="50">
        <v>33.765683188358786</v>
      </c>
      <c r="G984" s="50">
        <v>42.845369266420803</v>
      </c>
      <c r="H984" s="50">
        <v>40.240694875131354</v>
      </c>
      <c r="I984" s="50">
        <v>36.465694603485382</v>
      </c>
      <c r="J984" s="50">
        <v>41.95914148777721</v>
      </c>
      <c r="K984" s="50">
        <v>37.466414116409318</v>
      </c>
      <c r="L984" s="50">
        <v>41.590260610725068</v>
      </c>
      <c r="M984" s="50">
        <v>43.516416844914055</v>
      </c>
      <c r="N984" s="50">
        <v>41.068197387115461</v>
      </c>
      <c r="O984" s="284">
        <v>45.221014459314631</v>
      </c>
      <c r="P984" s="50">
        <v>49.154665080763365</v>
      </c>
      <c r="Q984" s="50">
        <v>52.74603901399859</v>
      </c>
      <c r="R984" s="50">
        <v>56.666442648295131</v>
      </c>
      <c r="S984" s="50">
        <v>59.307749503317844</v>
      </c>
      <c r="T984" s="50">
        <v>57.618493273313554</v>
      </c>
    </row>
    <row r="985" spans="1:20" x14ac:dyDescent="0.25">
      <c r="A985" t="str">
        <f t="shared" si="22"/>
        <v>219 erkende controleorganismen</v>
      </c>
      <c r="B985" s="10">
        <v>219</v>
      </c>
      <c r="C985" s="3" t="s">
        <v>93</v>
      </c>
      <c r="D985" s="194"/>
      <c r="E985" s="50">
        <v>33.869113524440365</v>
      </c>
      <c r="F985" s="50">
        <v>27.821538238039807</v>
      </c>
      <c r="G985" s="50">
        <v>33.220193510841938</v>
      </c>
      <c r="H985" s="50">
        <v>30.746549712681517</v>
      </c>
      <c r="I985" s="50">
        <v>24.775091750947251</v>
      </c>
      <c r="J985" s="50">
        <v>30.950977921846611</v>
      </c>
      <c r="K985" s="50">
        <v>26.067578473699758</v>
      </c>
      <c r="L985" s="50">
        <v>30.486172815521901</v>
      </c>
      <c r="M985" s="50">
        <v>32.774318993202399</v>
      </c>
      <c r="N985" s="50">
        <v>33.802796026067725</v>
      </c>
      <c r="O985" s="284">
        <v>37.996981019482398</v>
      </c>
      <c r="P985" s="50">
        <v>38.963370094332092</v>
      </c>
      <c r="Q985" s="50">
        <v>39.739901275139864</v>
      </c>
      <c r="R985" s="50">
        <v>39.977071754736158</v>
      </c>
      <c r="S985" s="50">
        <v>39.166684815310326</v>
      </c>
      <c r="T985" s="50">
        <v>40.713886104006619</v>
      </c>
    </row>
    <row r="986" spans="1:20" x14ac:dyDescent="0.25">
      <c r="A986" t="str">
        <f t="shared" si="22"/>
        <v>219 erkende controleorganismen</v>
      </c>
      <c r="B986" s="10">
        <v>219</v>
      </c>
      <c r="C986" s="3" t="s">
        <v>94</v>
      </c>
      <c r="D986" s="194"/>
      <c r="E986" s="50">
        <v>32.196050263313722</v>
      </c>
      <c r="F986" s="50">
        <v>28.840341563555651</v>
      </c>
      <c r="G986" s="50">
        <v>36.788960174629658</v>
      </c>
      <c r="H986" s="50">
        <v>36.782769966872479</v>
      </c>
      <c r="I986" s="50">
        <v>28.577206909382205</v>
      </c>
      <c r="J986" s="50">
        <v>32.206635376961884</v>
      </c>
      <c r="K986" s="50">
        <v>27.876740038448908</v>
      </c>
      <c r="L986" s="50">
        <v>30.930355304858438</v>
      </c>
      <c r="M986" s="50">
        <v>32.48083785774174</v>
      </c>
      <c r="N986" s="50">
        <v>29.225518830870339</v>
      </c>
      <c r="O986" s="284">
        <v>35.660885631892128</v>
      </c>
      <c r="P986" s="50">
        <v>34.747595582488394</v>
      </c>
      <c r="Q986" s="50">
        <v>36.742992198365386</v>
      </c>
      <c r="R986" s="50">
        <v>37.974942038318837</v>
      </c>
      <c r="S986" s="50">
        <v>42.130833716221474</v>
      </c>
      <c r="T986" s="50">
        <v>43.887195556471113</v>
      </c>
    </row>
    <row r="987" spans="1:20" x14ac:dyDescent="0.25">
      <c r="A987" t="str">
        <f t="shared" si="22"/>
        <v>219 erkende controleorganismen</v>
      </c>
      <c r="B987" s="10">
        <v>219</v>
      </c>
      <c r="C987" s="3" t="s">
        <v>95</v>
      </c>
      <c r="D987" s="192"/>
      <c r="E987" s="50">
        <v>21.747356492646205</v>
      </c>
      <c r="F987" s="50">
        <v>17.739490930531694</v>
      </c>
      <c r="G987" s="50">
        <v>25.386431430161853</v>
      </c>
      <c r="H987" s="50">
        <v>25.224631305907341</v>
      </c>
      <c r="I987" s="50">
        <v>18.695850368350257</v>
      </c>
      <c r="J987" s="50">
        <v>24.582039055329105</v>
      </c>
      <c r="K987" s="50">
        <v>20.81661595208411</v>
      </c>
      <c r="L987" s="50">
        <v>23.617863612391869</v>
      </c>
      <c r="M987" s="50">
        <v>25.883295108689367</v>
      </c>
      <c r="N987" s="50">
        <v>23.99130848033235</v>
      </c>
      <c r="O987" s="284">
        <v>24.775426871001986</v>
      </c>
      <c r="P987" s="50">
        <v>26.010183057223042</v>
      </c>
      <c r="Q987" s="50">
        <v>25.652060549128667</v>
      </c>
      <c r="R987" s="50">
        <v>26.458659054871397</v>
      </c>
      <c r="S987" s="50">
        <v>26.280152514932261</v>
      </c>
      <c r="T987" s="50">
        <v>29.522290764026302</v>
      </c>
    </row>
    <row r="988" spans="1:20" x14ac:dyDescent="0.25">
      <c r="A988" t="str">
        <f t="shared" si="22"/>
        <v>219 erkende controleorganismen</v>
      </c>
      <c r="B988" s="10">
        <v>219</v>
      </c>
      <c r="C988" s="3" t="s">
        <v>96</v>
      </c>
      <c r="D988" s="192"/>
      <c r="E988" s="50">
        <v>19.037168574425799</v>
      </c>
      <c r="F988" s="50">
        <v>16.614369649716274</v>
      </c>
      <c r="G988" s="50">
        <v>22.038186634664207</v>
      </c>
      <c r="H988" s="50">
        <v>21.261053231053594</v>
      </c>
      <c r="I988" s="50">
        <v>16.635826273360447</v>
      </c>
      <c r="J988" s="50">
        <v>20.530248757892277</v>
      </c>
      <c r="K988" s="50">
        <v>17.325309355143059</v>
      </c>
      <c r="L988" s="50">
        <v>20.965166062017563</v>
      </c>
      <c r="M988" s="50">
        <v>23.188734989043347</v>
      </c>
      <c r="N988" s="50">
        <v>22.107289786776072</v>
      </c>
      <c r="O988" s="284">
        <v>24.658143477605787</v>
      </c>
      <c r="P988" s="50">
        <v>25.649977956346635</v>
      </c>
      <c r="Q988" s="50">
        <v>25.86582860131243</v>
      </c>
      <c r="R988" s="50">
        <v>27.21279523448818</v>
      </c>
      <c r="S988" s="50">
        <v>27.763210240167584</v>
      </c>
      <c r="T988" s="50">
        <v>25.826438276391698</v>
      </c>
    </row>
    <row r="989" spans="1:20" x14ac:dyDescent="0.25">
      <c r="A989" t="str">
        <f t="shared" si="22"/>
        <v>219 erkende controleorganismen</v>
      </c>
      <c r="B989" s="10">
        <v>219</v>
      </c>
      <c r="C989" s="3" t="s">
        <v>97</v>
      </c>
      <c r="D989" s="192"/>
      <c r="E989" s="50">
        <v>28.568885434353714</v>
      </c>
      <c r="F989" s="50">
        <v>26.112295915196839</v>
      </c>
      <c r="G989" s="50">
        <v>34.702035930919124</v>
      </c>
      <c r="H989" s="50">
        <v>37.390939280609146</v>
      </c>
      <c r="I989" s="50">
        <v>29.529408072822942</v>
      </c>
      <c r="J989" s="50">
        <v>32.273130971854968</v>
      </c>
      <c r="K989" s="50">
        <v>34.535569459206705</v>
      </c>
      <c r="L989" s="50">
        <v>34.8842350117921</v>
      </c>
      <c r="M989" s="50">
        <v>36.635778222313682</v>
      </c>
      <c r="N989" s="50">
        <v>37.293194356946941</v>
      </c>
      <c r="O989" s="284">
        <v>42.808113594697907</v>
      </c>
      <c r="P989" s="50">
        <v>45.53041266062322</v>
      </c>
      <c r="Q989" s="50">
        <v>48.368770134813239</v>
      </c>
      <c r="R989" s="50">
        <v>47.980226269538804</v>
      </c>
      <c r="S989" s="50">
        <v>49.183330207961625</v>
      </c>
      <c r="T989" s="50">
        <v>50.162329418695002</v>
      </c>
    </row>
    <row r="990" spans="1:20" x14ac:dyDescent="0.25">
      <c r="A990" t="str">
        <f t="shared" si="22"/>
        <v>219 erkende controleorganismen</v>
      </c>
      <c r="B990" s="10">
        <v>219</v>
      </c>
      <c r="C990" s="3" t="s">
        <v>98</v>
      </c>
      <c r="D990" s="192"/>
      <c r="E990" s="50">
        <v>3.4545292529121152</v>
      </c>
      <c r="F990" s="50">
        <v>2.3669104896852367</v>
      </c>
      <c r="G990" s="50">
        <v>3.4810614833114109</v>
      </c>
      <c r="H990" s="50">
        <v>4.3797301901283197</v>
      </c>
      <c r="I990" s="50">
        <v>4.990623559462076</v>
      </c>
      <c r="J990" s="50">
        <v>4.9233031150589524</v>
      </c>
      <c r="K990" s="50">
        <v>3.5127555905347325</v>
      </c>
      <c r="L990" s="50">
        <v>3.6058453971076858</v>
      </c>
      <c r="M990" s="50">
        <v>3.3433017580620876</v>
      </c>
      <c r="N990" s="50">
        <v>2.3719695518577484</v>
      </c>
      <c r="O990" s="284">
        <v>3.0837376240445606</v>
      </c>
      <c r="P990" s="50">
        <v>8.148551941221136</v>
      </c>
      <c r="Q990" s="50">
        <v>8.2967580660654843</v>
      </c>
      <c r="R990" s="50">
        <v>8.5567460485967004</v>
      </c>
      <c r="S990" s="50">
        <v>8.4422482862471888</v>
      </c>
      <c r="T990" s="50">
        <v>9.3069586530884525</v>
      </c>
    </row>
    <row r="991" spans="1:20" x14ac:dyDescent="0.25">
      <c r="A991" t="str">
        <f t="shared" si="22"/>
        <v>219 erkende controleorganismen</v>
      </c>
      <c r="B991" s="10">
        <v>219</v>
      </c>
      <c r="C991" s="3" t="s">
        <v>26</v>
      </c>
      <c r="D991" s="194"/>
      <c r="E991" s="50">
        <v>51.060583261691626</v>
      </c>
      <c r="F991" s="50">
        <v>45.093576054598351</v>
      </c>
      <c r="G991" s="50">
        <v>60.221284048894745</v>
      </c>
      <c r="H991" s="50">
        <v>63.031722701791061</v>
      </c>
      <c r="I991" s="50">
        <v>51.155857905645462</v>
      </c>
      <c r="J991" s="50">
        <v>57.726682844806199</v>
      </c>
      <c r="K991" s="50">
        <v>55.373634404884491</v>
      </c>
      <c r="L991" s="50">
        <v>59.455246470917345</v>
      </c>
      <c r="M991" s="50">
        <v>63.167814969419119</v>
      </c>
      <c r="N991" s="50">
        <v>61.772453695580758</v>
      </c>
      <c r="O991" s="284">
        <v>70.54999469634825</v>
      </c>
      <c r="P991" s="50">
        <v>79.328942558190988</v>
      </c>
      <c r="Q991" s="50">
        <v>82.531356802191141</v>
      </c>
      <c r="R991" s="50">
        <v>83.749767552623695</v>
      </c>
      <c r="S991" s="50">
        <v>85.388788734376405</v>
      </c>
      <c r="T991" s="50">
        <v>85.295726348175151</v>
      </c>
    </row>
    <row r="992" spans="1:20" x14ac:dyDescent="0.25">
      <c r="A992" t="str">
        <f t="shared" si="22"/>
        <v>219 erkende controleorganismen</v>
      </c>
      <c r="B992" s="10">
        <v>219</v>
      </c>
      <c r="C992" s="3" t="s">
        <v>19</v>
      </c>
      <c r="D992" s="194"/>
      <c r="E992" s="50">
        <v>277.31815884262249</v>
      </c>
      <c r="F992" s="50">
        <v>236.73737903128742</v>
      </c>
      <c r="G992" s="50">
        <v>294.93428513911425</v>
      </c>
      <c r="H992" s="50">
        <v>288.58957044859466</v>
      </c>
      <c r="I992" s="50">
        <v>249.05708113304587</v>
      </c>
      <c r="J992" s="50">
        <v>294.21277165548196</v>
      </c>
      <c r="K992" s="50">
        <v>264.51660359537442</v>
      </c>
      <c r="L992" s="50">
        <v>295.97312123110373</v>
      </c>
      <c r="M992" s="50">
        <v>314.11879430580086</v>
      </c>
      <c r="N992" s="50">
        <v>301.55207219148622</v>
      </c>
      <c r="O992" s="284">
        <v>337.14870860144123</v>
      </c>
      <c r="P992" s="50">
        <v>349.01762296279759</v>
      </c>
      <c r="Q992" s="50">
        <v>359.8410081498082</v>
      </c>
      <c r="R992" s="50">
        <v>368.19325281083519</v>
      </c>
      <c r="S992" s="50">
        <v>378.1492319198851</v>
      </c>
      <c r="T992" s="50">
        <v>388.35644346980257</v>
      </c>
    </row>
    <row r="993" spans="1:20" x14ac:dyDescent="0.25">
      <c r="A993" t="str">
        <f t="shared" si="22"/>
        <v>219 erkende controleorganismen</v>
      </c>
      <c r="B993" s="10">
        <v>219</v>
      </c>
      <c r="C993" s="3" t="s">
        <v>20</v>
      </c>
      <c r="D993" s="194"/>
      <c r="E993" s="193">
        <v>0.18412275443768689</v>
      </c>
      <c r="F993" s="193">
        <v>0.19047932455414548</v>
      </c>
      <c r="G993" s="193">
        <v>0.20418543073244144</v>
      </c>
      <c r="H993" s="193">
        <v>0.21841303067124757</v>
      </c>
      <c r="I993" s="193">
        <v>0.20539812669818486</v>
      </c>
      <c r="J993" s="193">
        <v>0.19620726360717997</v>
      </c>
      <c r="K993" s="193">
        <v>0.20933897400855939</v>
      </c>
      <c r="L993" s="193">
        <v>0.20088056044958588</v>
      </c>
      <c r="M993" s="193">
        <v>0.20109530570757253</v>
      </c>
      <c r="N993" s="193">
        <v>0.20484838073457215</v>
      </c>
      <c r="O993" s="285">
        <v>0.20925482701388187</v>
      </c>
      <c r="P993" s="193">
        <v>0.22729208308958887</v>
      </c>
      <c r="Q993" s="193">
        <v>0.22935506218855375</v>
      </c>
      <c r="R993" s="193">
        <v>0.22746144019008244</v>
      </c>
      <c r="S993" s="193">
        <v>0.22580711932390471</v>
      </c>
      <c r="T993" s="193">
        <v>0.21963257667645081</v>
      </c>
    </row>
    <row r="994" spans="1:20" x14ac:dyDescent="0.25">
      <c r="A994" t="str">
        <f t="shared" si="22"/>
        <v>219 erkende controleorganismen</v>
      </c>
      <c r="B994" s="10">
        <v>219</v>
      </c>
      <c r="C994" s="3" t="s">
        <v>29</v>
      </c>
      <c r="D994" s="194"/>
      <c r="E994" s="50">
        <v>277.31815884262249</v>
      </c>
      <c r="F994" s="50">
        <v>236.73737903128742</v>
      </c>
      <c r="G994" s="50">
        <v>294.93428513911425</v>
      </c>
      <c r="H994" s="50">
        <v>288.58957044859466</v>
      </c>
      <c r="I994" s="50">
        <v>249.05708113304587</v>
      </c>
      <c r="J994" s="50">
        <v>294.21277165548196</v>
      </c>
      <c r="K994" s="50">
        <v>264.51660359537442</v>
      </c>
      <c r="L994" s="50">
        <v>295.97312123110373</v>
      </c>
      <c r="M994" s="50">
        <v>314.11879430580086</v>
      </c>
      <c r="N994" s="50">
        <v>301.55207219148622</v>
      </c>
      <c r="O994" s="284">
        <v>337.14870860144123</v>
      </c>
      <c r="P994" s="50">
        <v>349.01762296279759</v>
      </c>
      <c r="Q994" s="50">
        <v>359.8410081498082</v>
      </c>
      <c r="R994" s="50">
        <v>368.19325281083519</v>
      </c>
      <c r="S994" s="50">
        <v>378.1492319198851</v>
      </c>
      <c r="T994" s="50">
        <v>388.35644346980257</v>
      </c>
    </row>
    <row r="995" spans="1:20" x14ac:dyDescent="0.25">
      <c r="A995" t="str">
        <f t="shared" si="22"/>
        <v>220 voedingsnijverheid</v>
      </c>
      <c r="B995" s="10">
        <v>220</v>
      </c>
      <c r="C995" s="3" t="s">
        <v>25</v>
      </c>
      <c r="D995" s="50">
        <v>18749</v>
      </c>
      <c r="E995" s="50">
        <v>19116</v>
      </c>
      <c r="F995" s="50">
        <v>19529</v>
      </c>
      <c r="G995" s="50">
        <v>19813</v>
      </c>
      <c r="H995" s="50">
        <v>20227</v>
      </c>
      <c r="I995" s="50">
        <v>20777</v>
      </c>
      <c r="J995" s="50">
        <v>21523</v>
      </c>
      <c r="K995" s="50">
        <v>21682</v>
      </c>
      <c r="L995" s="50">
        <v>21944</v>
      </c>
      <c r="M995" s="50">
        <v>22298</v>
      </c>
      <c r="N995" s="50">
        <v>22644.663445524158</v>
      </c>
      <c r="O995" s="284">
        <v>23075.60340716214</v>
      </c>
      <c r="P995" s="50">
        <v>23514.744384946083</v>
      </c>
      <c r="Q995" s="50">
        <v>23962.242448565063</v>
      </c>
      <c r="R995" s="50">
        <v>24418.256637797189</v>
      </c>
      <c r="S995" s="50">
        <v>24882.949019031879</v>
      </c>
      <c r="T995" s="50">
        <v>25356.48474286799</v>
      </c>
    </row>
    <row r="996" spans="1:20" x14ac:dyDescent="0.25">
      <c r="A996" t="str">
        <f t="shared" si="22"/>
        <v>220 voedingsnijverheid</v>
      </c>
      <c r="B996" s="10">
        <v>220</v>
      </c>
      <c r="C996" s="3" t="s">
        <v>83</v>
      </c>
      <c r="D996" s="192"/>
      <c r="E996" s="50">
        <v>367</v>
      </c>
      <c r="F996" s="50">
        <v>413</v>
      </c>
      <c r="G996" s="50">
        <v>284</v>
      </c>
      <c r="H996" s="50">
        <v>414</v>
      </c>
      <c r="I996" s="50">
        <v>550</v>
      </c>
      <c r="J996" s="50">
        <v>746</v>
      </c>
      <c r="K996" s="50">
        <v>159</v>
      </c>
      <c r="L996" s="50">
        <v>262</v>
      </c>
      <c r="M996" s="50">
        <v>354</v>
      </c>
      <c r="N996" s="50">
        <v>346.66344552415831</v>
      </c>
      <c r="O996" s="284">
        <v>430.93996163798147</v>
      </c>
      <c r="P996" s="50">
        <v>439.14097778394353</v>
      </c>
      <c r="Q996" s="50">
        <v>447.49806361897936</v>
      </c>
      <c r="R996" s="50">
        <v>456.01418923212623</v>
      </c>
      <c r="S996" s="50">
        <v>464.6923812346904</v>
      </c>
      <c r="T996" s="50">
        <v>473.53572383611026</v>
      </c>
    </row>
    <row r="997" spans="1:20" x14ac:dyDescent="0.25">
      <c r="A997" t="str">
        <f t="shared" si="22"/>
        <v>220 voedingsnijverheid</v>
      </c>
      <c r="B997" s="10">
        <v>220</v>
      </c>
      <c r="C997" s="3" t="s">
        <v>84</v>
      </c>
      <c r="D997" s="192"/>
      <c r="E997" s="193">
        <v>1.0195743773001227</v>
      </c>
      <c r="F997" s="193">
        <v>1.021604938271605</v>
      </c>
      <c r="G997" s="193">
        <v>1.0145424752931538</v>
      </c>
      <c r="H997" s="193">
        <v>1.0208953717256346</v>
      </c>
      <c r="I997" s="193">
        <v>1.0271913778612745</v>
      </c>
      <c r="J997" s="193">
        <v>1.0359050873562112</v>
      </c>
      <c r="K997" s="193">
        <v>1.0073874459880128</v>
      </c>
      <c r="L997" s="193">
        <v>1.0120837561110598</v>
      </c>
      <c r="M997" s="193">
        <v>1.0161319722931097</v>
      </c>
      <c r="N997" s="193">
        <v>1.0155468403230854</v>
      </c>
      <c r="O997" s="285">
        <v>1.0190305306446565</v>
      </c>
      <c r="P997" s="193">
        <v>1.0190305306446568</v>
      </c>
      <c r="Q997" s="193">
        <v>1.0190305306446565</v>
      </c>
      <c r="R997" s="193">
        <v>1.0190305306446574</v>
      </c>
      <c r="S997" s="193">
        <v>1.0190305306446568</v>
      </c>
      <c r="T997" s="193">
        <v>1.0190305306446565</v>
      </c>
    </row>
    <row r="998" spans="1:20" x14ac:dyDescent="0.25">
      <c r="A998" t="str">
        <f t="shared" si="22"/>
        <v>220 voedingsnijverheid</v>
      </c>
      <c r="B998" s="10">
        <v>220</v>
      </c>
      <c r="C998" s="3" t="s">
        <v>8</v>
      </c>
      <c r="D998" s="50">
        <v>4</v>
      </c>
      <c r="E998" s="50">
        <v>2</v>
      </c>
      <c r="F998" s="50">
        <v>2</v>
      </c>
      <c r="G998" s="50">
        <v>7</v>
      </c>
      <c r="H998" s="50">
        <v>19</v>
      </c>
      <c r="I998" s="50">
        <v>25</v>
      </c>
      <c r="J998" s="50">
        <v>42</v>
      </c>
      <c r="K998" s="50">
        <v>32</v>
      </c>
      <c r="L998" s="50">
        <v>44</v>
      </c>
      <c r="M998" s="50">
        <v>32</v>
      </c>
      <c r="N998" s="50">
        <v>21.735464556075748</v>
      </c>
      <c r="O998" s="284">
        <v>22.744387770013414</v>
      </c>
      <c r="P998" s="50">
        <v>24.419834565251797</v>
      </c>
      <c r="Q998" s="50">
        <v>25.961913489542475</v>
      </c>
      <c r="R998" s="50">
        <v>27.384763970253982</v>
      </c>
      <c r="S998" s="50">
        <v>28.579751771181066</v>
      </c>
      <c r="T998" s="50">
        <v>28.793690517112573</v>
      </c>
    </row>
    <row r="999" spans="1:20" x14ac:dyDescent="0.25">
      <c r="A999" t="str">
        <f t="shared" si="22"/>
        <v>220 voedingsnijverheid</v>
      </c>
      <c r="B999" s="10">
        <v>220</v>
      </c>
      <c r="C999" s="3" t="s">
        <v>9</v>
      </c>
      <c r="D999" s="50">
        <v>629</v>
      </c>
      <c r="E999" s="50">
        <v>623</v>
      </c>
      <c r="F999" s="50">
        <v>597</v>
      </c>
      <c r="G999" s="50">
        <v>619</v>
      </c>
      <c r="H999" s="50">
        <v>595</v>
      </c>
      <c r="I999" s="50">
        <v>621</v>
      </c>
      <c r="J999" s="50">
        <v>674</v>
      </c>
      <c r="K999" s="50">
        <v>594</v>
      </c>
      <c r="L999" s="50">
        <v>590</v>
      </c>
      <c r="M999" s="50">
        <v>577</v>
      </c>
      <c r="N999" s="50">
        <v>636.36032353410292</v>
      </c>
      <c r="O999" s="284">
        <v>665.89908499862236</v>
      </c>
      <c r="P999" s="50">
        <v>714.95199858744377</v>
      </c>
      <c r="Q999" s="50">
        <v>760.10023273928414</v>
      </c>
      <c r="R999" s="50">
        <v>801.75775470805797</v>
      </c>
      <c r="S999" s="50">
        <v>836.74402434381318</v>
      </c>
      <c r="T999" s="50">
        <v>843.00761853689858</v>
      </c>
    </row>
    <row r="1000" spans="1:20" x14ac:dyDescent="0.25">
      <c r="A1000" t="str">
        <f t="shared" si="22"/>
        <v>220 voedingsnijverheid</v>
      </c>
      <c r="B1000" s="10">
        <v>220</v>
      </c>
      <c r="C1000" s="3" t="s">
        <v>10</v>
      </c>
      <c r="D1000" s="50">
        <v>2063</v>
      </c>
      <c r="E1000" s="50">
        <v>2255</v>
      </c>
      <c r="F1000" s="50">
        <v>2361</v>
      </c>
      <c r="G1000" s="50">
        <v>2478</v>
      </c>
      <c r="H1000" s="50">
        <v>2642</v>
      </c>
      <c r="I1000" s="50">
        <v>2702</v>
      </c>
      <c r="J1000" s="50">
        <v>2784</v>
      </c>
      <c r="K1000" s="50">
        <v>2704</v>
      </c>
      <c r="L1000" s="50">
        <v>2607</v>
      </c>
      <c r="M1000" s="50">
        <v>2532</v>
      </c>
      <c r="N1000" s="50">
        <v>2613.2476237563228</v>
      </c>
      <c r="O1000" s="284">
        <v>2734.550123851182</v>
      </c>
      <c r="P1000" s="50">
        <v>2935.9885308882644</v>
      </c>
      <c r="Q1000" s="50">
        <v>3121.3921634699682</v>
      </c>
      <c r="R1000" s="50">
        <v>3292.4610002131203</v>
      </c>
      <c r="S1000" s="50">
        <v>3436.1339832834346</v>
      </c>
      <c r="T1000" s="50">
        <v>3461.8557670526543</v>
      </c>
    </row>
    <row r="1001" spans="1:20" x14ac:dyDescent="0.25">
      <c r="A1001" t="str">
        <f t="shared" si="22"/>
        <v>220 voedingsnijverheid</v>
      </c>
      <c r="B1001" s="10">
        <v>220</v>
      </c>
      <c r="C1001" s="3" t="s">
        <v>11</v>
      </c>
      <c r="D1001" s="50">
        <v>2577</v>
      </c>
      <c r="E1001" s="50">
        <v>2512</v>
      </c>
      <c r="F1001" s="50">
        <v>2513</v>
      </c>
      <c r="G1001" s="50">
        <v>2515</v>
      </c>
      <c r="H1001" s="50">
        <v>2473</v>
      </c>
      <c r="I1001" s="50">
        <v>2661</v>
      </c>
      <c r="J1001" s="50">
        <v>2894</v>
      </c>
      <c r="K1001" s="50">
        <v>3113</v>
      </c>
      <c r="L1001" s="50">
        <v>3230</v>
      </c>
      <c r="M1001" s="50">
        <v>3377</v>
      </c>
      <c r="N1001" s="50">
        <v>3315.4565920502637</v>
      </c>
      <c r="O1001" s="284">
        <v>3247.7177555538156</v>
      </c>
      <c r="P1001" s="50">
        <v>3197.5011676585982</v>
      </c>
      <c r="Q1001" s="50">
        <v>3188.1240198891778</v>
      </c>
      <c r="R1001" s="50">
        <v>3228.0986152709061</v>
      </c>
      <c r="S1001" s="50">
        <v>3372.8496438657535</v>
      </c>
      <c r="T1001" s="50">
        <v>3561.9019281027149</v>
      </c>
    </row>
    <row r="1002" spans="1:20" x14ac:dyDescent="0.25">
      <c r="A1002" t="str">
        <f t="shared" si="22"/>
        <v>220 voedingsnijverheid</v>
      </c>
      <c r="B1002" s="10">
        <v>220</v>
      </c>
      <c r="C1002" s="3" t="s">
        <v>12</v>
      </c>
      <c r="D1002" s="50">
        <v>2735</v>
      </c>
      <c r="E1002" s="50">
        <v>2763</v>
      </c>
      <c r="F1002" s="50">
        <v>2866</v>
      </c>
      <c r="G1002" s="50">
        <v>2804</v>
      </c>
      <c r="H1002" s="50">
        <v>2840</v>
      </c>
      <c r="I1002" s="50">
        <v>2817</v>
      </c>
      <c r="J1002" s="50">
        <v>2782</v>
      </c>
      <c r="K1002" s="50">
        <v>2725</v>
      </c>
      <c r="L1002" s="50">
        <v>2745</v>
      </c>
      <c r="M1002" s="50">
        <v>2813</v>
      </c>
      <c r="N1002" s="50">
        <v>2998.880047415812</v>
      </c>
      <c r="O1002" s="284">
        <v>3183.5258622899892</v>
      </c>
      <c r="P1002" s="50">
        <v>3368.8958681302784</v>
      </c>
      <c r="Q1002" s="50">
        <v>3456.5764101145114</v>
      </c>
      <c r="R1002" s="50">
        <v>3574.3991294935804</v>
      </c>
      <c r="S1002" s="50">
        <v>3509.2582636950583</v>
      </c>
      <c r="T1002" s="50">
        <v>3437.5598218218543</v>
      </c>
    </row>
    <row r="1003" spans="1:20" x14ac:dyDescent="0.25">
      <c r="A1003" t="str">
        <f t="shared" si="22"/>
        <v>220 voedingsnijverheid</v>
      </c>
      <c r="B1003" s="10">
        <v>220</v>
      </c>
      <c r="C1003" s="3" t="s">
        <v>13</v>
      </c>
      <c r="D1003" s="50">
        <v>2925</v>
      </c>
      <c r="E1003" s="50">
        <v>2858</v>
      </c>
      <c r="F1003" s="50">
        <v>2768</v>
      </c>
      <c r="G1003" s="50">
        <v>2686</v>
      </c>
      <c r="H1003" s="50">
        <v>2662</v>
      </c>
      <c r="I1003" s="50">
        <v>2781</v>
      </c>
      <c r="J1003" s="50">
        <v>2849</v>
      </c>
      <c r="K1003" s="50">
        <v>2852</v>
      </c>
      <c r="L1003" s="50">
        <v>2917</v>
      </c>
      <c r="M1003" s="50">
        <v>2895</v>
      </c>
      <c r="N1003" s="50">
        <v>2883.5774081559794</v>
      </c>
      <c r="O1003" s="284">
        <v>2889.929486172628</v>
      </c>
      <c r="P1003" s="50">
        <v>2888.8075134581504</v>
      </c>
      <c r="Q1003" s="50">
        <v>2928.0959114442639</v>
      </c>
      <c r="R1003" s="50">
        <v>2977.4310782544981</v>
      </c>
      <c r="S1003" s="50">
        <v>3174.1765563928761</v>
      </c>
      <c r="T1003" s="50">
        <v>3369.6156561710495</v>
      </c>
    </row>
    <row r="1004" spans="1:20" x14ac:dyDescent="0.25">
      <c r="A1004" t="str">
        <f t="shared" si="22"/>
        <v>220 voedingsnijverheid</v>
      </c>
      <c r="B1004" s="10">
        <v>220</v>
      </c>
      <c r="C1004" s="3" t="s">
        <v>14</v>
      </c>
      <c r="D1004" s="50">
        <v>3016</v>
      </c>
      <c r="E1004" s="50">
        <v>3049</v>
      </c>
      <c r="F1004" s="50">
        <v>3100</v>
      </c>
      <c r="G1004" s="50">
        <v>3087</v>
      </c>
      <c r="H1004" s="50">
        <v>3055</v>
      </c>
      <c r="I1004" s="50">
        <v>2924</v>
      </c>
      <c r="J1004" s="50">
        <v>2946</v>
      </c>
      <c r="K1004" s="50">
        <v>2856</v>
      </c>
      <c r="L1004" s="50">
        <v>2787</v>
      </c>
      <c r="M1004" s="50">
        <v>2821</v>
      </c>
      <c r="N1004" s="50">
        <v>2902.7945146992847</v>
      </c>
      <c r="O1004" s="284">
        <v>2913.4581156175736</v>
      </c>
      <c r="P1004" s="50">
        <v>2952.9572505048568</v>
      </c>
      <c r="Q1004" s="50">
        <v>3039.0244913631664</v>
      </c>
      <c r="R1004" s="50">
        <v>3064.224305562308</v>
      </c>
      <c r="S1004" s="50">
        <v>3052.1340176310591</v>
      </c>
      <c r="T1004" s="50">
        <v>3058.8573999624728</v>
      </c>
    </row>
    <row r="1005" spans="1:20" x14ac:dyDescent="0.25">
      <c r="A1005" t="str">
        <f t="shared" si="22"/>
        <v>220 voedingsnijverheid</v>
      </c>
      <c r="B1005" s="10">
        <v>220</v>
      </c>
      <c r="C1005" s="3" t="s">
        <v>15</v>
      </c>
      <c r="D1005" s="50">
        <v>2542</v>
      </c>
      <c r="E1005" s="50">
        <v>2675</v>
      </c>
      <c r="F1005" s="50">
        <v>2727</v>
      </c>
      <c r="G1005" s="50">
        <v>2744</v>
      </c>
      <c r="H1005" s="50">
        <v>2859</v>
      </c>
      <c r="I1005" s="50">
        <v>2918</v>
      </c>
      <c r="J1005" s="50">
        <v>2938</v>
      </c>
      <c r="K1005" s="50">
        <v>3002</v>
      </c>
      <c r="L1005" s="50">
        <v>3025</v>
      </c>
      <c r="M1005" s="50">
        <v>2979</v>
      </c>
      <c r="N1005" s="50">
        <v>2908.0177436544241</v>
      </c>
      <c r="O1005" s="284">
        <v>2887.586881723244</v>
      </c>
      <c r="P1005" s="50">
        <v>2818.7021268539934</v>
      </c>
      <c r="Q1005" s="50">
        <v>2783.8127881213095</v>
      </c>
      <c r="R1005" s="50">
        <v>2804.3420675519033</v>
      </c>
      <c r="S1005" s="50">
        <v>2884.293887119361</v>
      </c>
      <c r="T1005" s="50">
        <v>2894.3489142185344</v>
      </c>
    </row>
    <row r="1006" spans="1:20" x14ac:dyDescent="0.25">
      <c r="A1006" t="str">
        <f t="shared" si="22"/>
        <v>220 voedingsnijverheid</v>
      </c>
      <c r="B1006" s="10">
        <v>220</v>
      </c>
      <c r="C1006" s="3" t="s">
        <v>16</v>
      </c>
      <c r="D1006" s="50">
        <v>1700</v>
      </c>
      <c r="E1006" s="50">
        <v>1769</v>
      </c>
      <c r="F1006" s="50">
        <v>1917</v>
      </c>
      <c r="G1006" s="50">
        <v>2091</v>
      </c>
      <c r="H1006" s="50">
        <v>2242</v>
      </c>
      <c r="I1006" s="50">
        <v>2327</v>
      </c>
      <c r="J1006" s="50">
        <v>2469</v>
      </c>
      <c r="K1006" s="50">
        <v>2538</v>
      </c>
      <c r="L1006" s="50">
        <v>2600</v>
      </c>
      <c r="M1006" s="50">
        <v>2750</v>
      </c>
      <c r="N1006" s="50">
        <v>2740.8013608744527</v>
      </c>
      <c r="O1006" s="284">
        <v>2721.0053168988429</v>
      </c>
      <c r="P1006" s="50">
        <v>2772.6017653468048</v>
      </c>
      <c r="Q1006" s="50">
        <v>2799.3963568959889</v>
      </c>
      <c r="R1006" s="50">
        <v>2748.5900025949436</v>
      </c>
      <c r="S1006" s="50">
        <v>2679.5345265559922</v>
      </c>
      <c r="T1006" s="50">
        <v>2658.660243378165</v>
      </c>
    </row>
    <row r="1007" spans="1:20" x14ac:dyDescent="0.25">
      <c r="A1007" t="str">
        <f t="shared" si="22"/>
        <v>220 voedingsnijverheid</v>
      </c>
      <c r="B1007" s="10">
        <v>220</v>
      </c>
      <c r="C1007" s="3" t="s">
        <v>17</v>
      </c>
      <c r="D1007" s="50">
        <v>494</v>
      </c>
      <c r="E1007" s="50">
        <v>544</v>
      </c>
      <c r="F1007" s="50">
        <v>614</v>
      </c>
      <c r="G1007" s="50">
        <v>705</v>
      </c>
      <c r="H1007" s="50">
        <v>775</v>
      </c>
      <c r="I1007" s="50">
        <v>933</v>
      </c>
      <c r="J1007" s="50">
        <v>1059</v>
      </c>
      <c r="K1007" s="50">
        <v>1187</v>
      </c>
      <c r="L1007" s="50">
        <v>1312</v>
      </c>
      <c r="M1007" s="50">
        <v>1422</v>
      </c>
      <c r="N1007" s="50">
        <v>1507.010913334271</v>
      </c>
      <c r="O1007" s="284">
        <v>1567.0110315023946</v>
      </c>
      <c r="P1007" s="50">
        <v>1569.1212078672329</v>
      </c>
      <c r="Q1007" s="50">
        <v>1563.5044601196128</v>
      </c>
      <c r="R1007" s="50">
        <v>1600.3158885560495</v>
      </c>
      <c r="S1007" s="50">
        <v>1592.0353047236595</v>
      </c>
      <c r="T1007" s="50">
        <v>1581.8221949686013</v>
      </c>
    </row>
    <row r="1008" spans="1:20" x14ac:dyDescent="0.25">
      <c r="A1008" t="str">
        <f t="shared" si="22"/>
        <v>220 voedingsnijverheid</v>
      </c>
      <c r="B1008" s="10">
        <v>220</v>
      </c>
      <c r="C1008" s="3" t="s">
        <v>85</v>
      </c>
      <c r="D1008" s="50">
        <v>64</v>
      </c>
      <c r="E1008" s="50">
        <v>66</v>
      </c>
      <c r="F1008" s="50">
        <v>64</v>
      </c>
      <c r="G1008" s="50">
        <v>77</v>
      </c>
      <c r="H1008" s="50">
        <v>65</v>
      </c>
      <c r="I1008" s="50">
        <v>68</v>
      </c>
      <c r="J1008" s="50">
        <v>86</v>
      </c>
      <c r="K1008" s="50">
        <v>79</v>
      </c>
      <c r="L1008" s="50">
        <v>87</v>
      </c>
      <c r="M1008" s="50">
        <v>100</v>
      </c>
      <c r="N1008" s="50">
        <v>116.78145349316367</v>
      </c>
      <c r="O1008" s="284">
        <v>242.17536078383023</v>
      </c>
      <c r="P1008" s="50">
        <v>270.79712108520113</v>
      </c>
      <c r="Q1008" s="50">
        <v>296.2537009182588</v>
      </c>
      <c r="R1008" s="50">
        <v>299.25203162157521</v>
      </c>
      <c r="S1008" s="50">
        <v>317.2090596496958</v>
      </c>
      <c r="T1008" s="50">
        <v>460.06150813793806</v>
      </c>
    </row>
    <row r="1009" spans="1:21" x14ac:dyDescent="0.25">
      <c r="A1009" t="str">
        <f t="shared" si="22"/>
        <v>220 voedingsnijverheid</v>
      </c>
      <c r="B1009" s="10">
        <v>220</v>
      </c>
      <c r="C1009" s="3" t="s">
        <v>6</v>
      </c>
      <c r="D1009" s="50">
        <v>2258</v>
      </c>
      <c r="E1009" s="50">
        <v>2379</v>
      </c>
      <c r="F1009" s="50">
        <v>2595</v>
      </c>
      <c r="G1009" s="50">
        <v>2873</v>
      </c>
      <c r="H1009" s="50">
        <v>3082</v>
      </c>
      <c r="I1009" s="50">
        <v>3328</v>
      </c>
      <c r="J1009" s="50">
        <v>3614</v>
      </c>
      <c r="K1009" s="50">
        <v>3804</v>
      </c>
      <c r="L1009" s="50">
        <v>3999</v>
      </c>
      <c r="M1009" s="50">
        <v>4272</v>
      </c>
      <c r="N1009" s="50">
        <v>4364.5937277018875</v>
      </c>
      <c r="O1009" s="284">
        <v>4530.1917091850673</v>
      </c>
      <c r="P1009" s="50">
        <v>4612.5200942992387</v>
      </c>
      <c r="Q1009" s="50">
        <v>4659.15451793386</v>
      </c>
      <c r="R1009" s="50">
        <v>4648.1579227725679</v>
      </c>
      <c r="S1009" s="50">
        <v>4588.7788909293477</v>
      </c>
      <c r="T1009" s="50">
        <v>4700.5439464847041</v>
      </c>
    </row>
    <row r="1010" spans="1:21" x14ac:dyDescent="0.25">
      <c r="A1010" t="str">
        <f t="shared" si="22"/>
        <v>220 voedingsnijverheid</v>
      </c>
      <c r="B1010" s="10">
        <v>220</v>
      </c>
      <c r="C1010" s="3" t="s">
        <v>86</v>
      </c>
      <c r="D1010" s="193">
        <v>1.0191624980897795</v>
      </c>
      <c r="E1010" s="192"/>
      <c r="F1010" s="192"/>
      <c r="G1010" s="192"/>
      <c r="H1010" s="192"/>
      <c r="I1010" s="192"/>
      <c r="J1010" s="192"/>
      <c r="K1010" s="192"/>
      <c r="L1010" s="192"/>
      <c r="M1010" s="192"/>
      <c r="N1010" s="192"/>
      <c r="O1010" s="286"/>
      <c r="P1010" s="192"/>
      <c r="Q1010" s="192"/>
      <c r="R1010" s="192"/>
      <c r="S1010" s="192"/>
      <c r="T1010" s="192"/>
    </row>
    <row r="1011" spans="1:21" x14ac:dyDescent="0.25">
      <c r="A1011" t="str">
        <f t="shared" si="22"/>
        <v>220 voedingsnijverheid</v>
      </c>
      <c r="B1011" s="10">
        <v>220</v>
      </c>
      <c r="C1011" s="3" t="s">
        <v>87</v>
      </c>
      <c r="D1011" s="192"/>
      <c r="E1011" s="193">
        <v>-2.0593960517156784E-4</v>
      </c>
      <c r="F1011" s="193">
        <v>-1.2212200909127446E-3</v>
      </c>
      <c r="G1011" s="193">
        <v>2.3100113983128834E-3</v>
      </c>
      <c r="H1011" s="193">
        <v>-8.6643681792752947E-4</v>
      </c>
      <c r="I1011" s="193">
        <v>-4.0144398857474561E-3</v>
      </c>
      <c r="J1011" s="193">
        <v>-8.3712946332158422E-3</v>
      </c>
      <c r="K1011" s="193">
        <v>5.8875260508833849E-3</v>
      </c>
      <c r="L1011" s="193">
        <v>3.5393709893598579E-3</v>
      </c>
      <c r="M1011" s="193">
        <v>1.5152628983349237E-3</v>
      </c>
      <c r="N1011" s="193">
        <v>1.8078288833470735E-3</v>
      </c>
      <c r="O1011" s="285">
        <v>6.5983722561502312E-5</v>
      </c>
      <c r="P1011" s="193">
        <v>6.5983722561391289E-5</v>
      </c>
      <c r="Q1011" s="193">
        <v>6.5983722561502312E-5</v>
      </c>
      <c r="R1011" s="193">
        <v>6.5983722561058222E-5</v>
      </c>
      <c r="S1011" s="193">
        <v>6.5983722561391289E-5</v>
      </c>
      <c r="T1011" s="193">
        <v>6.5983722561502312E-5</v>
      </c>
    </row>
    <row r="1012" spans="1:21" x14ac:dyDescent="0.25">
      <c r="A1012" t="str">
        <f t="shared" si="22"/>
        <v>220 voedingsnijverheid</v>
      </c>
      <c r="B1012" s="10">
        <v>220</v>
      </c>
      <c r="C1012" s="3" t="s">
        <v>88</v>
      </c>
      <c r="D1012" s="194"/>
      <c r="E1012" s="50">
        <v>1.3329280166140063</v>
      </c>
      <c r="F1012" s="50">
        <v>0.66443344733552079</v>
      </c>
      <c r="G1012" s="50">
        <v>0.67149591031397204</v>
      </c>
      <c r="H1012" s="50">
        <v>2.3280005485852193</v>
      </c>
      <c r="I1012" s="50">
        <v>6.2590465735855876</v>
      </c>
      <c r="J1012" s="50">
        <v>8.1266662281364326</v>
      </c>
      <c r="K1012" s="50">
        <v>14.251669732001375</v>
      </c>
      <c r="L1012" s="50">
        <v>10.783274071937056</v>
      </c>
      <c r="M1012" s="50">
        <v>14.737941092908354</v>
      </c>
      <c r="N1012" s="50">
        <v>10.727864724544647</v>
      </c>
      <c r="O1012" s="284">
        <v>7.2488627950804316</v>
      </c>
      <c r="P1012" s="50">
        <v>7.5853426494556313</v>
      </c>
      <c r="Q1012" s="50">
        <v>8.1441107359534826</v>
      </c>
      <c r="R1012" s="50">
        <v>8.6584001136904494</v>
      </c>
      <c r="S1012" s="50">
        <v>9.1329263372263085</v>
      </c>
      <c r="T1012" s="50">
        <v>9.5314594621276569</v>
      </c>
    </row>
    <row r="1013" spans="1:21" x14ac:dyDescent="0.25">
      <c r="A1013" t="str">
        <f t="shared" si="22"/>
        <v>220 voedingsnijverheid</v>
      </c>
      <c r="B1013" s="10">
        <v>220</v>
      </c>
      <c r="C1013" s="3" t="s">
        <v>89</v>
      </c>
      <c r="D1013" s="194"/>
      <c r="E1013" s="50">
        <v>168.36843298173815</v>
      </c>
      <c r="F1013" s="50">
        <v>166.12985505487589</v>
      </c>
      <c r="G1013" s="50">
        <v>161.30481208150894</v>
      </c>
      <c r="H1013" s="50">
        <v>165.282821566633</v>
      </c>
      <c r="I1013" s="50">
        <v>157.00137893740424</v>
      </c>
      <c r="J1013" s="50">
        <v>161.15633659699529</v>
      </c>
      <c r="K1013" s="50">
        <v>184.52086521576055</v>
      </c>
      <c r="L1013" s="50">
        <v>161.22447473345764</v>
      </c>
      <c r="M1013" s="50">
        <v>158.94456426121113</v>
      </c>
      <c r="N1013" s="50">
        <v>155.61120646948561</v>
      </c>
      <c r="O1013" s="284">
        <v>170.51165884032432</v>
      </c>
      <c r="P1013" s="50">
        <v>178.42651938573337</v>
      </c>
      <c r="Q1013" s="50">
        <v>191.57016357230063</v>
      </c>
      <c r="R1013" s="50">
        <v>203.6675555910048</v>
      </c>
      <c r="S1013" s="50">
        <v>214.82961725856001</v>
      </c>
      <c r="T1013" s="50">
        <v>224.20412828887859</v>
      </c>
    </row>
    <row r="1014" spans="1:21" x14ac:dyDescent="0.25">
      <c r="A1014" t="str">
        <f t="shared" si="22"/>
        <v>220 voedingsnijverheid</v>
      </c>
      <c r="B1014" s="10">
        <v>220</v>
      </c>
      <c r="C1014" s="3" t="s">
        <v>90</v>
      </c>
      <c r="D1014" s="194"/>
      <c r="E1014" s="50">
        <v>413.39773492119366</v>
      </c>
      <c r="F1014" s="50">
        <v>449.58252129636071</v>
      </c>
      <c r="G1014" s="50">
        <v>479.05312791444646</v>
      </c>
      <c r="H1014" s="50">
        <v>494.92149786060452</v>
      </c>
      <c r="I1014" s="50">
        <v>519.35956885192923</v>
      </c>
      <c r="J1014" s="50">
        <v>519.38203851697051</v>
      </c>
      <c r="K1014" s="50">
        <v>574.84074450890159</v>
      </c>
      <c r="L1014" s="50">
        <v>551.97292102401025</v>
      </c>
      <c r="M1014" s="50">
        <v>526.89526748095636</v>
      </c>
      <c r="N1014" s="50">
        <v>512.47795285532493</v>
      </c>
      <c r="O1014" s="284">
        <v>524.37063616941975</v>
      </c>
      <c r="P1014" s="50">
        <v>548.71102724657726</v>
      </c>
      <c r="Q1014" s="50">
        <v>589.13137803413804</v>
      </c>
      <c r="R1014" s="50">
        <v>626.33421326535881</v>
      </c>
      <c r="S1014" s="50">
        <v>660.66064828678668</v>
      </c>
      <c r="T1014" s="50">
        <v>689.48986938625831</v>
      </c>
    </row>
    <row r="1015" spans="1:21" x14ac:dyDescent="0.25">
      <c r="A1015" t="str">
        <f t="shared" si="22"/>
        <v>220 voedingsnijverheid</v>
      </c>
      <c r="B1015" s="10">
        <v>220</v>
      </c>
      <c r="C1015" s="3" t="s">
        <v>91</v>
      </c>
      <c r="D1015" s="194"/>
      <c r="E1015" s="50">
        <v>440.45053991800944</v>
      </c>
      <c r="F1015" s="50">
        <v>426.79061513811064</v>
      </c>
      <c r="G1015" s="50">
        <v>435.83450059312145</v>
      </c>
      <c r="H1015" s="50">
        <v>428.19259723742891</v>
      </c>
      <c r="I1015" s="50">
        <v>413.25685440459813</v>
      </c>
      <c r="J1015" s="50">
        <v>433.07947444647937</v>
      </c>
      <c r="K1015" s="50">
        <v>512.2654025006367</v>
      </c>
      <c r="L1015" s="50">
        <v>543.72066944568257</v>
      </c>
      <c r="M1015" s="50">
        <v>557.61817401072278</v>
      </c>
      <c r="N1015" s="50">
        <v>583.9838385617918</v>
      </c>
      <c r="O1015" s="284">
        <v>567.56613906329574</v>
      </c>
      <c r="P1015" s="50">
        <v>555.97006810669927</v>
      </c>
      <c r="Q1015" s="50">
        <v>547.37359455401895</v>
      </c>
      <c r="R1015" s="50">
        <v>545.76834007182129</v>
      </c>
      <c r="S1015" s="50">
        <v>552.61150816391148</v>
      </c>
      <c r="T1015" s="50">
        <v>577.39113659337454</v>
      </c>
    </row>
    <row r="1016" spans="1:21" x14ac:dyDescent="0.25">
      <c r="A1016" t="str">
        <f t="shared" si="22"/>
        <v>220 voedingsnijverheid</v>
      </c>
      <c r="B1016" s="10">
        <v>220</v>
      </c>
      <c r="C1016" s="3" t="s">
        <v>92</v>
      </c>
      <c r="D1016" s="194"/>
      <c r="E1016" s="50">
        <v>386.44779513151167</v>
      </c>
      <c r="F1016" s="50">
        <v>387.59889626958517</v>
      </c>
      <c r="G1016" s="50">
        <v>412.16844166260893</v>
      </c>
      <c r="H1016" s="50">
        <v>394.34526656452141</v>
      </c>
      <c r="I1016" s="50">
        <v>390.46785853533748</v>
      </c>
      <c r="J1016" s="50">
        <v>375.03235901231312</v>
      </c>
      <c r="K1016" s="50">
        <v>410.04078418123828</v>
      </c>
      <c r="L1016" s="50">
        <v>395.24079467297543</v>
      </c>
      <c r="M1016" s="50">
        <v>392.58546783227143</v>
      </c>
      <c r="N1016" s="50">
        <v>403.13370615306303</v>
      </c>
      <c r="O1016" s="284">
        <v>424.54876788720281</v>
      </c>
      <c r="P1016" s="50">
        <v>450.68891086088075</v>
      </c>
      <c r="Q1016" s="50">
        <v>476.93157690234364</v>
      </c>
      <c r="R1016" s="50">
        <v>489.34443286140765</v>
      </c>
      <c r="S1016" s="50">
        <v>506.02448993291716</v>
      </c>
      <c r="T1016" s="50">
        <v>496.80255578530154</v>
      </c>
    </row>
    <row r="1017" spans="1:21" x14ac:dyDescent="0.25">
      <c r="A1017" t="str">
        <f t="shared" si="22"/>
        <v>220 voedingsnijverheid</v>
      </c>
      <c r="B1017" s="10">
        <v>220</v>
      </c>
      <c r="C1017" s="3" t="s">
        <v>93</v>
      </c>
      <c r="D1017" s="194"/>
      <c r="E1017" s="50">
        <v>330.4851576367912</v>
      </c>
      <c r="F1017" s="50">
        <v>320.0133986370335</v>
      </c>
      <c r="G1017" s="50">
        <v>319.71044856179469</v>
      </c>
      <c r="H1017" s="50">
        <v>301.70731761898918</v>
      </c>
      <c r="I1017" s="50">
        <v>290.63151229725679</v>
      </c>
      <c r="J1017" s="50">
        <v>291.50726677398882</v>
      </c>
      <c r="K1017" s="50">
        <v>339.25847651126912</v>
      </c>
      <c r="L1017" s="50">
        <v>332.91877780880992</v>
      </c>
      <c r="M1017" s="50">
        <v>334.60201431008568</v>
      </c>
      <c r="N1017" s="50">
        <v>332.9254260506753</v>
      </c>
      <c r="O1017" s="284">
        <v>326.58908095342855</v>
      </c>
      <c r="P1017" s="50">
        <v>327.30850652380974</v>
      </c>
      <c r="Q1017" s="50">
        <v>327.18143379927017</v>
      </c>
      <c r="R1017" s="50">
        <v>331.63117104375044</v>
      </c>
      <c r="S1017" s="50">
        <v>337.21878826590955</v>
      </c>
      <c r="T1017" s="50">
        <v>359.50184704741355</v>
      </c>
    </row>
    <row r="1018" spans="1:21" x14ac:dyDescent="0.25">
      <c r="A1018" t="str">
        <f t="shared" si="22"/>
        <v>220 voedingsnijverheid</v>
      </c>
      <c r="B1018" s="10">
        <v>220</v>
      </c>
      <c r="C1018" s="3" t="s">
        <v>94</v>
      </c>
      <c r="D1018" s="194"/>
      <c r="E1018" s="50">
        <v>283.78494403538087</v>
      </c>
      <c r="F1018" s="50">
        <v>283.79442782413309</v>
      </c>
      <c r="G1018" s="50">
        <v>299.48821684743336</v>
      </c>
      <c r="H1018" s="50">
        <v>288.42660287518413</v>
      </c>
      <c r="I1018" s="50">
        <v>275.8196085752308</v>
      </c>
      <c r="J1018" s="50">
        <v>251.25287602248585</v>
      </c>
      <c r="K1018" s="50">
        <v>295.14977327374322</v>
      </c>
      <c r="L1018" s="50">
        <v>279.42664690050424</v>
      </c>
      <c r="M1018" s="50">
        <v>267.03460378662487</v>
      </c>
      <c r="N1018" s="50">
        <v>271.11762045644582</v>
      </c>
      <c r="O1018" s="284">
        <v>273.92242073386632</v>
      </c>
      <c r="P1018" s="50">
        <v>274.92869222931154</v>
      </c>
      <c r="Q1018" s="50">
        <v>278.6560310369432</v>
      </c>
      <c r="R1018" s="50">
        <v>286.77777263539434</v>
      </c>
      <c r="S1018" s="50">
        <v>289.1557549805176</v>
      </c>
      <c r="T1018" s="50">
        <v>288.014854058759</v>
      </c>
    </row>
    <row r="1019" spans="1:21" x14ac:dyDescent="0.25">
      <c r="A1019" t="str">
        <f t="shared" si="22"/>
        <v>220 voedingsnijverheid</v>
      </c>
      <c r="B1019" s="10">
        <v>220</v>
      </c>
      <c r="C1019" s="3" t="s">
        <v>95</v>
      </c>
      <c r="D1019" s="192"/>
      <c r="E1019" s="50">
        <v>188.25093206441264</v>
      </c>
      <c r="F1019" s="50">
        <v>195.38453511460924</v>
      </c>
      <c r="G1019" s="50">
        <v>208.81233266646012</v>
      </c>
      <c r="H1019" s="50">
        <v>201.397885807422</v>
      </c>
      <c r="I1019" s="50">
        <v>200.83825409915366</v>
      </c>
      <c r="J1019" s="50">
        <v>192.26956789282303</v>
      </c>
      <c r="K1019" s="50">
        <v>235.47980052598842</v>
      </c>
      <c r="L1019" s="50">
        <v>233.56021943757909</v>
      </c>
      <c r="M1019" s="50">
        <v>229.22672785432204</v>
      </c>
      <c r="N1019" s="50">
        <v>226.6125201116736</v>
      </c>
      <c r="O1019" s="284">
        <v>216.14758347281716</v>
      </c>
      <c r="P1019" s="50">
        <v>214.62899527151455</v>
      </c>
      <c r="Q1019" s="50">
        <v>209.50891877418408</v>
      </c>
      <c r="R1019" s="50">
        <v>206.91565871843184</v>
      </c>
      <c r="S1019" s="50">
        <v>208.44156211054369</v>
      </c>
      <c r="T1019" s="50">
        <v>214.38423306964333</v>
      </c>
    </row>
    <row r="1020" spans="1:21" x14ac:dyDescent="0.25">
      <c r="A1020" t="str">
        <f t="shared" si="22"/>
        <v>220 voedingsnijverheid</v>
      </c>
      <c r="B1020" s="10">
        <v>220</v>
      </c>
      <c r="C1020" s="3" t="s">
        <v>96</v>
      </c>
      <c r="D1020" s="192"/>
      <c r="E1020" s="50">
        <v>119.94410829906086</v>
      </c>
      <c r="F1020" s="50">
        <v>123.01639680957013</v>
      </c>
      <c r="G1020" s="50">
        <v>140.07769902032655</v>
      </c>
      <c r="H1020" s="50">
        <v>146.15015353597215</v>
      </c>
      <c r="I1020" s="50">
        <v>149.64645461006324</v>
      </c>
      <c r="J1020" s="50">
        <v>145.18153650380839</v>
      </c>
      <c r="K1020" s="50">
        <v>189.24594516972982</v>
      </c>
      <c r="L1020" s="50">
        <v>188.57509644363634</v>
      </c>
      <c r="M1020" s="50">
        <v>187.91905684885702</v>
      </c>
      <c r="N1020" s="50">
        <v>199.56509735661294</v>
      </c>
      <c r="O1020" s="284">
        <v>194.12350856490357</v>
      </c>
      <c r="P1020" s="50">
        <v>192.72140859257092</v>
      </c>
      <c r="Q1020" s="50">
        <v>196.37584475317314</v>
      </c>
      <c r="R1020" s="50">
        <v>198.27363282214441</v>
      </c>
      <c r="S1020" s="50">
        <v>194.67515688182263</v>
      </c>
      <c r="T1020" s="50">
        <v>189.78414526541599</v>
      </c>
    </row>
    <row r="1021" spans="1:21" x14ac:dyDescent="0.25">
      <c r="A1021" t="str">
        <f t="shared" si="22"/>
        <v>220 voedingsnijverheid</v>
      </c>
      <c r="B1021" s="10">
        <v>220</v>
      </c>
      <c r="C1021" s="3" t="s">
        <v>97</v>
      </c>
      <c r="D1021" s="192"/>
      <c r="E1021" s="50">
        <v>105.47468940737255</v>
      </c>
      <c r="F1021" s="50">
        <v>115.59795267407799</v>
      </c>
      <c r="G1021" s="50">
        <v>132.64086536578873</v>
      </c>
      <c r="H1021" s="50">
        <v>150.05996896338286</v>
      </c>
      <c r="I1021" s="50">
        <v>162.51983797225759</v>
      </c>
      <c r="J1021" s="50">
        <v>191.58796913753631</v>
      </c>
      <c r="K1021" s="50">
        <v>232.56167665285437</v>
      </c>
      <c r="L1021" s="50">
        <v>257.88385437722951</v>
      </c>
      <c r="M1021" s="50">
        <v>282.38532801349282</v>
      </c>
      <c r="N1021" s="50">
        <v>306.4769559916528</v>
      </c>
      <c r="O1021" s="284">
        <v>322.17397769263181</v>
      </c>
      <c r="P1021" s="50">
        <v>335.00100937582204</v>
      </c>
      <c r="Q1021" s="50">
        <v>335.45213013883563</v>
      </c>
      <c r="R1021" s="50">
        <v>334.2513624817891</v>
      </c>
      <c r="S1021" s="50">
        <v>342.12103629700761</v>
      </c>
      <c r="T1021" s="50">
        <v>340.35078459724014</v>
      </c>
    </row>
    <row r="1022" spans="1:21" x14ac:dyDescent="0.25">
      <c r="A1022" t="str">
        <f t="shared" si="22"/>
        <v>220 voedingsnijverheid</v>
      </c>
      <c r="B1022" s="10">
        <v>220</v>
      </c>
      <c r="C1022" s="3" t="s">
        <v>98</v>
      </c>
      <c r="D1022" s="192"/>
      <c r="E1022" s="50">
        <v>20.19653594544808</v>
      </c>
      <c r="F1022" s="50">
        <v>20.760669181684413</v>
      </c>
      <c r="G1022" s="50">
        <v>20.357556809671085</v>
      </c>
      <c r="H1022" s="50">
        <v>24.248099023985013</v>
      </c>
      <c r="I1022" s="50">
        <v>20.264554301358274</v>
      </c>
      <c r="J1022" s="50">
        <v>20.903575300131575</v>
      </c>
      <c r="K1022" s="50">
        <v>27.663133223116581</v>
      </c>
      <c r="L1022" s="50">
        <v>25.225978594630455</v>
      </c>
      <c r="M1022" s="50">
        <v>27.604410668648548</v>
      </c>
      <c r="N1022" s="50">
        <v>31.758464263614488</v>
      </c>
      <c r="O1022" s="284">
        <v>36.884580964519387</v>
      </c>
      <c r="P1022" s="50">
        <v>76.489343429569345</v>
      </c>
      <c r="Q1022" s="50">
        <v>85.529320271823536</v>
      </c>
      <c r="R1022" s="50">
        <v>93.569597660451151</v>
      </c>
      <c r="S1022" s="50">
        <v>94.51659881754297</v>
      </c>
      <c r="T1022" s="50">
        <v>100.18819678428804</v>
      </c>
    </row>
    <row r="1023" spans="1:21" x14ac:dyDescent="0.25">
      <c r="A1023" t="str">
        <f t="shared" si="22"/>
        <v>220 voedingsnijverheid</v>
      </c>
      <c r="B1023" s="10">
        <v>220</v>
      </c>
      <c r="C1023" s="41" t="s">
        <v>26</v>
      </c>
      <c r="D1023" s="194"/>
      <c r="E1023" s="50">
        <v>245.61533365188149</v>
      </c>
      <c r="F1023" s="50">
        <v>259.3750186653325</v>
      </c>
      <c r="G1023" s="50">
        <v>293.07612119578641</v>
      </c>
      <c r="H1023" s="50">
        <v>320.45822152334</v>
      </c>
      <c r="I1023" s="50">
        <v>332.43084688367907</v>
      </c>
      <c r="J1023" s="50">
        <v>357.67308094147631</v>
      </c>
      <c r="K1023" s="50">
        <v>449.4707550457008</v>
      </c>
      <c r="L1023" s="50">
        <v>471.68492941549636</v>
      </c>
      <c r="M1023" s="50">
        <v>497.90879553099836</v>
      </c>
      <c r="N1023" s="50">
        <v>537.80051761188031</v>
      </c>
      <c r="O1023" s="284">
        <v>553.1820672220548</v>
      </c>
      <c r="P1023" s="50">
        <v>604.21176139796228</v>
      </c>
      <c r="Q1023" s="50">
        <v>617.3572951638323</v>
      </c>
      <c r="R1023" s="50">
        <v>626.09459296438467</v>
      </c>
      <c r="S1023" s="50">
        <v>631.31279199637322</v>
      </c>
      <c r="T1023" s="50">
        <v>630.32312664694416</v>
      </c>
      <c r="U1023" s="8"/>
    </row>
    <row r="1024" spans="1:21" x14ac:dyDescent="0.25">
      <c r="A1024" t="str">
        <f t="shared" si="22"/>
        <v>220 voedingsnijverheid</v>
      </c>
      <c r="B1024" s="10">
        <v>220</v>
      </c>
      <c r="C1024" s="41" t="s">
        <v>19</v>
      </c>
      <c r="D1024" s="194"/>
      <c r="E1024" s="50">
        <v>2458.1337983575327</v>
      </c>
      <c r="F1024" s="50">
        <v>2489.3337014473768</v>
      </c>
      <c r="G1024" s="50">
        <v>2610.1194974334744</v>
      </c>
      <c r="H1024" s="50">
        <v>2597.060211602708</v>
      </c>
      <c r="I1024" s="50">
        <v>2586.0649291581744</v>
      </c>
      <c r="J1024" s="50">
        <v>2589.4796664316686</v>
      </c>
      <c r="K1024" s="50">
        <v>3015.27827149524</v>
      </c>
      <c r="L1024" s="50">
        <v>2980.5327075104528</v>
      </c>
      <c r="M1024" s="50">
        <v>2979.5535561601009</v>
      </c>
      <c r="N1024" s="50">
        <v>3034.3906529948849</v>
      </c>
      <c r="O1024" s="284">
        <v>3064.0872171374899</v>
      </c>
      <c r="P1024" s="50">
        <v>3162.4598236719444</v>
      </c>
      <c r="Q1024" s="50">
        <v>3245.854502572985</v>
      </c>
      <c r="R1024" s="50">
        <v>3325.1921372652441</v>
      </c>
      <c r="S1024" s="50">
        <v>3409.3880873327457</v>
      </c>
      <c r="T1024" s="50">
        <v>3489.6432103387015</v>
      </c>
    </row>
    <row r="1025" spans="1:20" x14ac:dyDescent="0.25">
      <c r="A1025" t="str">
        <f t="shared" si="22"/>
        <v>220 voedingsnijverheid</v>
      </c>
      <c r="B1025" s="10">
        <v>220</v>
      </c>
      <c r="C1025" s="41" t="s">
        <v>20</v>
      </c>
      <c r="D1025" s="194"/>
      <c r="E1025" s="193">
        <v>9.9919432301039057E-2</v>
      </c>
      <c r="F1025" s="193">
        <v>0.10419455556100161</v>
      </c>
      <c r="G1025" s="193">
        <v>0.11228456071990865</v>
      </c>
      <c r="H1025" s="193">
        <v>0.12339268072863722</v>
      </c>
      <c r="I1025" s="193">
        <v>0.12854698392738856</v>
      </c>
      <c r="J1025" s="193">
        <v>0.13812546419194469</v>
      </c>
      <c r="K1025" s="193">
        <v>0.14906443604052957</v>
      </c>
      <c r="L1025" s="193">
        <v>0.1582552435096343</v>
      </c>
      <c r="M1025" s="193">
        <v>0.16710852352413436</v>
      </c>
      <c r="N1025" s="193">
        <v>0.17723509564633069</v>
      </c>
      <c r="O1025" s="285">
        <v>0.18053731112094279</v>
      </c>
      <c r="P1025" s="193">
        <v>0.19105752960883773</v>
      </c>
      <c r="Q1025" s="193">
        <v>0.19019869642168308</v>
      </c>
      <c r="R1025" s="193">
        <v>0.18828824534611918</v>
      </c>
      <c r="S1025" s="193">
        <v>0.18516894405244017</v>
      </c>
      <c r="T1025" s="193">
        <v>0.18062681158334395</v>
      </c>
    </row>
    <row r="1026" spans="1:20" x14ac:dyDescent="0.25">
      <c r="A1026" t="str">
        <f t="shared" si="22"/>
        <v>220 voedingsnijverheid</v>
      </c>
      <c r="B1026" s="10">
        <v>220</v>
      </c>
      <c r="C1026" s="41" t="s">
        <v>29</v>
      </c>
      <c r="D1026" s="194"/>
      <c r="E1026" s="50">
        <v>2458.1337983575327</v>
      </c>
      <c r="F1026" s="50">
        <v>2489.3337014473768</v>
      </c>
      <c r="G1026" s="50">
        <v>2610.1194974334744</v>
      </c>
      <c r="H1026" s="50">
        <v>2597.060211602708</v>
      </c>
      <c r="I1026" s="50">
        <v>2586.0649291581744</v>
      </c>
      <c r="J1026" s="50">
        <v>2589.4796664316686</v>
      </c>
      <c r="K1026" s="50">
        <v>3015.27827149524</v>
      </c>
      <c r="L1026" s="50">
        <v>2980.5327075104528</v>
      </c>
      <c r="M1026" s="50">
        <v>2979.5535561601009</v>
      </c>
      <c r="N1026" s="50">
        <v>3034.3906529948849</v>
      </c>
      <c r="O1026" s="284">
        <v>3064.0872171374899</v>
      </c>
      <c r="P1026" s="50">
        <v>3162.4598236719444</v>
      </c>
      <c r="Q1026" s="50">
        <v>3245.854502572985</v>
      </c>
      <c r="R1026" s="50">
        <v>3325.1921372652441</v>
      </c>
      <c r="S1026" s="50">
        <v>3409.3880873327457</v>
      </c>
      <c r="T1026" s="50">
        <v>3489.6432103387015</v>
      </c>
    </row>
    <row r="1027" spans="1:20" x14ac:dyDescent="0.25">
      <c r="A1027" t="str">
        <f t="shared" ref="A1027:A1090" si="23">VLOOKUP(B1027,$AN$3:$AO$60,2)</f>
        <v>222 papier- en kartonbewerking</v>
      </c>
      <c r="B1027" s="10">
        <v>222</v>
      </c>
      <c r="C1027" s="41" t="s">
        <v>25</v>
      </c>
      <c r="D1027" s="50">
        <v>1648</v>
      </c>
      <c r="E1027" s="50">
        <v>1623</v>
      </c>
      <c r="F1027" s="50">
        <v>1647</v>
      </c>
      <c r="G1027" s="50">
        <v>1580</v>
      </c>
      <c r="H1027" s="50">
        <v>1592</v>
      </c>
      <c r="I1027" s="50">
        <v>1629</v>
      </c>
      <c r="J1027" s="50">
        <v>1571</v>
      </c>
      <c r="K1027" s="50">
        <v>1580</v>
      </c>
      <c r="L1027" s="50">
        <v>1545</v>
      </c>
      <c r="M1027" s="50">
        <v>1574</v>
      </c>
      <c r="N1027" s="50">
        <v>1602.8551457272247</v>
      </c>
      <c r="O1027" s="284">
        <v>1598.2153920402179</v>
      </c>
      <c r="P1027" s="50">
        <v>1593.5890689581747</v>
      </c>
      <c r="Q1027" s="50">
        <v>1588.9761376037832</v>
      </c>
      <c r="R1027" s="50">
        <v>1584.3765592122693</v>
      </c>
      <c r="S1027" s="50">
        <v>1579.7902951310716</v>
      </c>
      <c r="T1027" s="50">
        <v>1575.2173068195123</v>
      </c>
    </row>
    <row r="1028" spans="1:20" x14ac:dyDescent="0.25">
      <c r="A1028" t="str">
        <f t="shared" si="23"/>
        <v>222 papier- en kartonbewerking</v>
      </c>
      <c r="B1028" s="10">
        <v>222</v>
      </c>
      <c r="C1028" s="41" t="s">
        <v>83</v>
      </c>
      <c r="D1028" s="192"/>
      <c r="E1028" s="50">
        <v>-25</v>
      </c>
      <c r="F1028" s="50">
        <v>24</v>
      </c>
      <c r="G1028" s="50">
        <v>-67</v>
      </c>
      <c r="H1028" s="50">
        <v>12</v>
      </c>
      <c r="I1028" s="50">
        <v>37</v>
      </c>
      <c r="J1028" s="50">
        <v>-58</v>
      </c>
      <c r="K1028" s="50">
        <v>9</v>
      </c>
      <c r="L1028" s="50">
        <v>-35</v>
      </c>
      <c r="M1028" s="50">
        <v>29</v>
      </c>
      <c r="N1028" s="50">
        <v>28.855145727224681</v>
      </c>
      <c r="O1028" s="284">
        <v>-4.6397536870067597</v>
      </c>
      <c r="P1028" s="50">
        <v>-4.6263230820432</v>
      </c>
      <c r="Q1028" s="50">
        <v>-4.6129313543915487</v>
      </c>
      <c r="R1028" s="50">
        <v>-4.5995783915138873</v>
      </c>
      <c r="S1028" s="50">
        <v>-4.5862640811976689</v>
      </c>
      <c r="T1028" s="50">
        <v>-4.5729883115593566</v>
      </c>
    </row>
    <row r="1029" spans="1:20" x14ac:dyDescent="0.25">
      <c r="A1029" t="str">
        <f t="shared" si="23"/>
        <v>222 papier- en kartonbewerking</v>
      </c>
      <c r="B1029" s="10">
        <v>222</v>
      </c>
      <c r="C1029" s="41" t="s">
        <v>84</v>
      </c>
      <c r="D1029" s="192"/>
      <c r="E1029" s="193">
        <v>0.98483009708737868</v>
      </c>
      <c r="F1029" s="193">
        <v>1.0147874306839186</v>
      </c>
      <c r="G1029" s="193">
        <v>0.95931997571341832</v>
      </c>
      <c r="H1029" s="193">
        <v>1.0075949367088608</v>
      </c>
      <c r="I1029" s="193">
        <v>1.0232412060301508</v>
      </c>
      <c r="J1029" s="193">
        <v>0.9643953345610804</v>
      </c>
      <c r="K1029" s="193">
        <v>1.0057288351368554</v>
      </c>
      <c r="L1029" s="193">
        <v>0.97784810126582278</v>
      </c>
      <c r="M1029" s="193">
        <v>1.0187702265372169</v>
      </c>
      <c r="N1029" s="193">
        <v>1.0183323670439801</v>
      </c>
      <c r="O1029" s="285">
        <v>0.99710531940495362</v>
      </c>
      <c r="P1029" s="193">
        <v>0.99710531940495362</v>
      </c>
      <c r="Q1029" s="193">
        <v>0.99710531940495339</v>
      </c>
      <c r="R1029" s="193">
        <v>0.99710531940495328</v>
      </c>
      <c r="S1029" s="193">
        <v>0.99710531940495395</v>
      </c>
      <c r="T1029" s="193">
        <v>0.99710531940495306</v>
      </c>
    </row>
    <row r="1030" spans="1:20" x14ac:dyDescent="0.25">
      <c r="A1030" t="str">
        <f t="shared" si="23"/>
        <v>222 papier- en kartonbewerking</v>
      </c>
      <c r="B1030" s="10">
        <v>222</v>
      </c>
      <c r="C1030" s="41" t="s">
        <v>8</v>
      </c>
      <c r="D1030" s="50">
        <v>1</v>
      </c>
      <c r="E1030" s="50">
        <v>0</v>
      </c>
      <c r="F1030" s="50">
        <v>1</v>
      </c>
      <c r="G1030" s="50">
        <v>2</v>
      </c>
      <c r="H1030" s="50">
        <v>0</v>
      </c>
      <c r="I1030" s="50">
        <v>1</v>
      </c>
      <c r="J1030" s="50">
        <v>0</v>
      </c>
      <c r="K1030" s="50">
        <v>0</v>
      </c>
      <c r="L1030" s="50">
        <v>1</v>
      </c>
      <c r="M1030" s="50">
        <v>0</v>
      </c>
      <c r="N1030" s="50">
        <v>0.76521032776461939</v>
      </c>
      <c r="O1030" s="284">
        <v>0.75166300829828636</v>
      </c>
      <c r="P1030" s="50">
        <v>0.7769632241948321</v>
      </c>
      <c r="Q1030" s="50">
        <v>0.8216827019692865</v>
      </c>
      <c r="R1030" s="50">
        <v>0.86070063813192221</v>
      </c>
      <c r="S1030" s="50">
        <v>0.87895209072910818</v>
      </c>
      <c r="T1030" s="50">
        <v>0.84614958131295737</v>
      </c>
    </row>
    <row r="1031" spans="1:20" x14ac:dyDescent="0.25">
      <c r="A1031" t="str">
        <f t="shared" si="23"/>
        <v>222 papier- en kartonbewerking</v>
      </c>
      <c r="B1031" s="10">
        <v>222</v>
      </c>
      <c r="C1031" s="41" t="s">
        <v>9</v>
      </c>
      <c r="D1031" s="50">
        <v>27</v>
      </c>
      <c r="E1031" s="50">
        <v>32</v>
      </c>
      <c r="F1031" s="50">
        <v>28</v>
      </c>
      <c r="G1031" s="50">
        <v>27</v>
      </c>
      <c r="H1031" s="50">
        <v>22</v>
      </c>
      <c r="I1031" s="50">
        <v>35</v>
      </c>
      <c r="J1031" s="50">
        <v>29</v>
      </c>
      <c r="K1031" s="50">
        <v>21</v>
      </c>
      <c r="L1031" s="50">
        <v>26</v>
      </c>
      <c r="M1031" s="50">
        <v>23</v>
      </c>
      <c r="N1031" s="50">
        <v>34.434464749407866</v>
      </c>
      <c r="O1031" s="284">
        <v>33.824835373422886</v>
      </c>
      <c r="P1031" s="50">
        <v>34.963345088767447</v>
      </c>
      <c r="Q1031" s="50">
        <v>36.975721588617894</v>
      </c>
      <c r="R1031" s="50">
        <v>38.731528715936506</v>
      </c>
      <c r="S1031" s="50">
        <v>39.55284408280987</v>
      </c>
      <c r="T1031" s="50">
        <v>38.076731159083081</v>
      </c>
    </row>
    <row r="1032" spans="1:20" x14ac:dyDescent="0.25">
      <c r="A1032" t="str">
        <f t="shared" si="23"/>
        <v>222 papier- en kartonbewerking</v>
      </c>
      <c r="B1032" s="10">
        <v>222</v>
      </c>
      <c r="C1032" s="41" t="s">
        <v>10</v>
      </c>
      <c r="D1032" s="50">
        <v>119</v>
      </c>
      <c r="E1032" s="50">
        <v>117</v>
      </c>
      <c r="F1032" s="50">
        <v>138</v>
      </c>
      <c r="G1032" s="50">
        <v>136</v>
      </c>
      <c r="H1032" s="50">
        <v>137</v>
      </c>
      <c r="I1032" s="50">
        <v>121</v>
      </c>
      <c r="J1032" s="50">
        <v>92</v>
      </c>
      <c r="K1032" s="50">
        <v>108</v>
      </c>
      <c r="L1032" s="50">
        <v>114</v>
      </c>
      <c r="M1032" s="50">
        <v>119</v>
      </c>
      <c r="N1032" s="50">
        <v>153.1696006075513</v>
      </c>
      <c r="O1032" s="284">
        <v>150.45787882770699</v>
      </c>
      <c r="P1032" s="50">
        <v>155.52213870966557</v>
      </c>
      <c r="Q1032" s="50">
        <v>164.47348751085218</v>
      </c>
      <c r="R1032" s="50">
        <v>172.28357773273979</v>
      </c>
      <c r="S1032" s="50">
        <v>175.93691016094314</v>
      </c>
      <c r="T1032" s="50">
        <v>169.37094119281031</v>
      </c>
    </row>
    <row r="1033" spans="1:20" x14ac:dyDescent="0.25">
      <c r="A1033" t="str">
        <f t="shared" si="23"/>
        <v>222 papier- en kartonbewerking</v>
      </c>
      <c r="B1033" s="10">
        <v>222</v>
      </c>
      <c r="C1033" s="41" t="s">
        <v>11</v>
      </c>
      <c r="D1033" s="50">
        <v>190</v>
      </c>
      <c r="E1033" s="50">
        <v>177</v>
      </c>
      <c r="F1033" s="50">
        <v>169</v>
      </c>
      <c r="G1033" s="50">
        <v>151</v>
      </c>
      <c r="H1033" s="50">
        <v>157</v>
      </c>
      <c r="I1033" s="50">
        <v>167</v>
      </c>
      <c r="J1033" s="50">
        <v>158</v>
      </c>
      <c r="K1033" s="50">
        <v>163</v>
      </c>
      <c r="L1033" s="50">
        <v>162</v>
      </c>
      <c r="M1033" s="50">
        <v>170</v>
      </c>
      <c r="N1033" s="50">
        <v>150.42174079107374</v>
      </c>
      <c r="O1033" s="284">
        <v>153.25565813415989</v>
      </c>
      <c r="P1033" s="50">
        <v>157.20553017412939</v>
      </c>
      <c r="Q1033" s="50">
        <v>163.10958682997062</v>
      </c>
      <c r="R1033" s="50">
        <v>172.96680763646333</v>
      </c>
      <c r="S1033" s="50">
        <v>190.81793236195892</v>
      </c>
      <c r="T1033" s="50">
        <v>196.24420284238425</v>
      </c>
    </row>
    <row r="1034" spans="1:20" x14ac:dyDescent="0.25">
      <c r="A1034" t="str">
        <f t="shared" si="23"/>
        <v>222 papier- en kartonbewerking</v>
      </c>
      <c r="B1034" s="10">
        <v>222</v>
      </c>
      <c r="C1034" s="41" t="s">
        <v>12</v>
      </c>
      <c r="D1034" s="50">
        <v>225</v>
      </c>
      <c r="E1034" s="50">
        <v>229</v>
      </c>
      <c r="F1034" s="50">
        <v>220</v>
      </c>
      <c r="G1034" s="50">
        <v>211</v>
      </c>
      <c r="H1034" s="50">
        <v>206</v>
      </c>
      <c r="I1034" s="50">
        <v>199</v>
      </c>
      <c r="J1034" s="50">
        <v>185</v>
      </c>
      <c r="K1034" s="50">
        <v>184</v>
      </c>
      <c r="L1034" s="50">
        <v>184</v>
      </c>
      <c r="M1034" s="50">
        <v>191</v>
      </c>
      <c r="N1034" s="50">
        <v>191.81295805573163</v>
      </c>
      <c r="O1034" s="284">
        <v>192.62404033127379</v>
      </c>
      <c r="P1034" s="50">
        <v>188.28863868704082</v>
      </c>
      <c r="Q1034" s="50">
        <v>185.93039790387752</v>
      </c>
      <c r="R1034" s="50">
        <v>178.26686664074484</v>
      </c>
      <c r="S1034" s="50">
        <v>157.73654356159429</v>
      </c>
      <c r="T1034" s="50">
        <v>160.7082704149521</v>
      </c>
    </row>
    <row r="1035" spans="1:20" x14ac:dyDescent="0.25">
      <c r="A1035" t="str">
        <f t="shared" si="23"/>
        <v>222 papier- en kartonbewerking</v>
      </c>
      <c r="B1035" s="10">
        <v>222</v>
      </c>
      <c r="C1035" s="41" t="s">
        <v>13</v>
      </c>
      <c r="D1035" s="50">
        <v>281</v>
      </c>
      <c r="E1035" s="50">
        <v>249</v>
      </c>
      <c r="F1035" s="50">
        <v>226</v>
      </c>
      <c r="G1035" s="50">
        <v>213</v>
      </c>
      <c r="H1035" s="50">
        <v>212</v>
      </c>
      <c r="I1035" s="50">
        <v>212</v>
      </c>
      <c r="J1035" s="50">
        <v>208</v>
      </c>
      <c r="K1035" s="50">
        <v>213</v>
      </c>
      <c r="L1035" s="50">
        <v>197</v>
      </c>
      <c r="M1035" s="50">
        <v>200</v>
      </c>
      <c r="N1035" s="50">
        <v>196.86066747825089</v>
      </c>
      <c r="O1035" s="284">
        <v>194.66238996440896</v>
      </c>
      <c r="P1035" s="50">
        <v>193.43313701182336</v>
      </c>
      <c r="Q1035" s="50">
        <v>194.2401363576821</v>
      </c>
      <c r="R1035" s="50">
        <v>200.28806781401329</v>
      </c>
      <c r="S1035" s="50">
        <v>201.14055890404643</v>
      </c>
      <c r="T1035" s="50">
        <v>201.9910829972743</v>
      </c>
    </row>
    <row r="1036" spans="1:20" x14ac:dyDescent="0.25">
      <c r="A1036" t="str">
        <f t="shared" si="23"/>
        <v>222 papier- en kartonbewerking</v>
      </c>
      <c r="B1036" s="10">
        <v>222</v>
      </c>
      <c r="C1036" s="41" t="s">
        <v>14</v>
      </c>
      <c r="D1036" s="50">
        <v>316</v>
      </c>
      <c r="E1036" s="50">
        <v>307</v>
      </c>
      <c r="F1036" s="50">
        <v>316</v>
      </c>
      <c r="G1036" s="50">
        <v>275</v>
      </c>
      <c r="H1036" s="50">
        <v>248</v>
      </c>
      <c r="I1036" s="50">
        <v>262</v>
      </c>
      <c r="J1036" s="50">
        <v>238</v>
      </c>
      <c r="K1036" s="50">
        <v>222</v>
      </c>
      <c r="L1036" s="50">
        <v>206</v>
      </c>
      <c r="M1036" s="50">
        <v>203</v>
      </c>
      <c r="N1036" s="50">
        <v>210.99425386130474</v>
      </c>
      <c r="O1036" s="284">
        <v>221.16093519516616</v>
      </c>
      <c r="P1036" s="50">
        <v>219.15562863573601</v>
      </c>
      <c r="Q1036" s="50">
        <v>211.89833057201685</v>
      </c>
      <c r="R1036" s="50">
        <v>209.72572545969976</v>
      </c>
      <c r="S1036" s="50">
        <v>206.43373150678445</v>
      </c>
      <c r="T1036" s="50">
        <v>204.12855477502325</v>
      </c>
    </row>
    <row r="1037" spans="1:20" x14ac:dyDescent="0.25">
      <c r="A1037" t="str">
        <f t="shared" si="23"/>
        <v>222 papier- en kartonbewerking</v>
      </c>
      <c r="B1037" s="10">
        <v>222</v>
      </c>
      <c r="C1037" s="41" t="s">
        <v>15</v>
      </c>
      <c r="D1037" s="50">
        <v>272</v>
      </c>
      <c r="E1037" s="50">
        <v>289</v>
      </c>
      <c r="F1037" s="50">
        <v>290</v>
      </c>
      <c r="G1037" s="50">
        <v>304</v>
      </c>
      <c r="H1037" s="50">
        <v>315</v>
      </c>
      <c r="I1037" s="50">
        <v>286</v>
      </c>
      <c r="J1037" s="50">
        <v>286</v>
      </c>
      <c r="K1037" s="50">
        <v>287</v>
      </c>
      <c r="L1037" s="50">
        <v>276</v>
      </c>
      <c r="M1037" s="50">
        <v>269</v>
      </c>
      <c r="N1037" s="50">
        <v>273.92759333628203</v>
      </c>
      <c r="O1037" s="284">
        <v>250.17179859222054</v>
      </c>
      <c r="P1037" s="50">
        <v>228.01033020614753</v>
      </c>
      <c r="Q1037" s="50">
        <v>214.30172309017109</v>
      </c>
      <c r="R1037" s="50">
        <v>206.76798702485587</v>
      </c>
      <c r="S1037" s="50">
        <v>215.20064090834077</v>
      </c>
      <c r="T1037" s="50">
        <v>225.17339817350853</v>
      </c>
    </row>
    <row r="1038" spans="1:20" x14ac:dyDescent="0.25">
      <c r="A1038" t="str">
        <f t="shared" si="23"/>
        <v>222 papier- en kartonbewerking</v>
      </c>
      <c r="B1038" s="10">
        <v>222</v>
      </c>
      <c r="C1038" s="41" t="s">
        <v>16</v>
      </c>
      <c r="D1038" s="50">
        <v>152</v>
      </c>
      <c r="E1038" s="50">
        <v>158</v>
      </c>
      <c r="F1038" s="50">
        <v>186</v>
      </c>
      <c r="G1038" s="50">
        <v>197</v>
      </c>
      <c r="H1038" s="50">
        <v>221</v>
      </c>
      <c r="I1038" s="50">
        <v>256</v>
      </c>
      <c r="J1038" s="50">
        <v>281</v>
      </c>
      <c r="K1038" s="50">
        <v>267</v>
      </c>
      <c r="L1038" s="50">
        <v>261</v>
      </c>
      <c r="M1038" s="50">
        <v>272</v>
      </c>
      <c r="N1038" s="50">
        <v>248.57544210701681</v>
      </c>
      <c r="O1038" s="284">
        <v>242.7697277193918</v>
      </c>
      <c r="P1038" s="50">
        <v>254.69159812811498</v>
      </c>
      <c r="Q1038" s="50">
        <v>257.61587368609236</v>
      </c>
      <c r="R1038" s="50">
        <v>243.38652551093466</v>
      </c>
      <c r="S1038" s="50">
        <v>245.06211924467613</v>
      </c>
      <c r="T1038" s="50">
        <v>221.70935751613862</v>
      </c>
    </row>
    <row r="1039" spans="1:20" x14ac:dyDescent="0.25">
      <c r="A1039" t="str">
        <f t="shared" si="23"/>
        <v>222 papier- en kartonbewerking</v>
      </c>
      <c r="B1039" s="10">
        <v>222</v>
      </c>
      <c r="C1039" s="41" t="s">
        <v>17</v>
      </c>
      <c r="D1039" s="50">
        <v>57</v>
      </c>
      <c r="E1039" s="50">
        <v>57</v>
      </c>
      <c r="F1039" s="50">
        <v>64</v>
      </c>
      <c r="G1039" s="50">
        <v>59</v>
      </c>
      <c r="H1039" s="50">
        <v>69</v>
      </c>
      <c r="I1039" s="50">
        <v>80</v>
      </c>
      <c r="J1039" s="50">
        <v>88</v>
      </c>
      <c r="K1039" s="50">
        <v>107</v>
      </c>
      <c r="L1039" s="50">
        <v>112</v>
      </c>
      <c r="M1039" s="50">
        <v>119</v>
      </c>
      <c r="N1039" s="50">
        <v>132.71402249364917</v>
      </c>
      <c r="O1039" s="284">
        <v>143.71881852300578</v>
      </c>
      <c r="P1039" s="50">
        <v>141.64417615141986</v>
      </c>
      <c r="Q1039" s="50">
        <v>141.18459278846461</v>
      </c>
      <c r="R1039" s="50">
        <v>144.65761534817477</v>
      </c>
      <c r="S1039" s="50">
        <v>128.84820761463237</v>
      </c>
      <c r="T1039" s="50">
        <v>127.54083913752005</v>
      </c>
    </row>
    <row r="1040" spans="1:20" x14ac:dyDescent="0.25">
      <c r="A1040" t="str">
        <f t="shared" si="23"/>
        <v>222 papier- en kartonbewerking</v>
      </c>
      <c r="B1040" s="10">
        <v>222</v>
      </c>
      <c r="C1040" s="41" t="s">
        <v>85</v>
      </c>
      <c r="D1040" s="50">
        <v>8</v>
      </c>
      <c r="E1040" s="50">
        <v>8</v>
      </c>
      <c r="F1040" s="50">
        <v>9</v>
      </c>
      <c r="G1040" s="50">
        <v>5</v>
      </c>
      <c r="H1040" s="50">
        <v>5</v>
      </c>
      <c r="I1040" s="50">
        <v>10</v>
      </c>
      <c r="J1040" s="50">
        <v>6</v>
      </c>
      <c r="K1040" s="50">
        <v>8</v>
      </c>
      <c r="L1040" s="50">
        <v>6</v>
      </c>
      <c r="M1040" s="50">
        <v>8</v>
      </c>
      <c r="N1040" s="50">
        <v>9.1791919191919202</v>
      </c>
      <c r="O1040" s="284">
        <v>14.81764637116278</v>
      </c>
      <c r="P1040" s="50">
        <v>19.897582941134587</v>
      </c>
      <c r="Q1040" s="50">
        <v>18.424604574067978</v>
      </c>
      <c r="R1040" s="50">
        <v>16.441156690574367</v>
      </c>
      <c r="S1040" s="50">
        <v>18.181854694556222</v>
      </c>
      <c r="T1040" s="50">
        <v>29.427779029503988</v>
      </c>
    </row>
    <row r="1041" spans="1:20" x14ac:dyDescent="0.25">
      <c r="A1041" t="str">
        <f t="shared" si="23"/>
        <v>222 papier- en kartonbewerking</v>
      </c>
      <c r="B1041" s="10">
        <v>222</v>
      </c>
      <c r="C1041" s="41" t="s">
        <v>6</v>
      </c>
      <c r="D1041" s="50">
        <v>217</v>
      </c>
      <c r="E1041" s="50">
        <v>223</v>
      </c>
      <c r="F1041" s="50">
        <v>259</v>
      </c>
      <c r="G1041" s="50">
        <v>261</v>
      </c>
      <c r="H1041" s="50">
        <v>295</v>
      </c>
      <c r="I1041" s="50">
        <v>346</v>
      </c>
      <c r="J1041" s="50">
        <v>375</v>
      </c>
      <c r="K1041" s="50">
        <v>382</v>
      </c>
      <c r="L1041" s="50">
        <v>379</v>
      </c>
      <c r="M1041" s="50">
        <v>399</v>
      </c>
      <c r="N1041" s="50">
        <v>390.46865651985786</v>
      </c>
      <c r="O1041" s="284">
        <v>401.30619261356031</v>
      </c>
      <c r="P1041" s="50">
        <v>416.2333572206694</v>
      </c>
      <c r="Q1041" s="50">
        <v>417.22507104862495</v>
      </c>
      <c r="R1041" s="50">
        <v>404.48529754968382</v>
      </c>
      <c r="S1041" s="50">
        <v>392.09218155386475</v>
      </c>
      <c r="T1041" s="50">
        <v>378.67797568316269</v>
      </c>
    </row>
    <row r="1042" spans="1:20" x14ac:dyDescent="0.25">
      <c r="A1042" t="str">
        <f t="shared" si="23"/>
        <v>222 papier- en kartonbewerking</v>
      </c>
      <c r="B1042" s="10">
        <v>222</v>
      </c>
      <c r="C1042" s="41" t="s">
        <v>86</v>
      </c>
      <c r="D1042" s="193">
        <v>0.99384265942191519</v>
      </c>
      <c r="E1042" s="192"/>
      <c r="F1042" s="192"/>
      <c r="G1042" s="192"/>
      <c r="H1042" s="192"/>
      <c r="I1042" s="192"/>
      <c r="J1042" s="192"/>
      <c r="K1042" s="192"/>
      <c r="L1042" s="192"/>
      <c r="M1042" s="192"/>
      <c r="N1042" s="192"/>
      <c r="O1042" s="286"/>
      <c r="P1042" s="192"/>
      <c r="Q1042" s="192"/>
      <c r="R1042" s="192"/>
      <c r="S1042" s="192"/>
      <c r="T1042" s="192"/>
    </row>
    <row r="1043" spans="1:20" x14ac:dyDescent="0.25">
      <c r="A1043" t="str">
        <f t="shared" si="23"/>
        <v>222 papier- en kartonbewerking</v>
      </c>
      <c r="B1043" s="10">
        <v>222</v>
      </c>
      <c r="C1043" s="41" t="s">
        <v>87</v>
      </c>
      <c r="D1043" s="192"/>
      <c r="E1043" s="193">
        <v>4.5062811672682557E-3</v>
      </c>
      <c r="F1043" s="193">
        <v>-1.0472385631001724E-2</v>
      </c>
      <c r="G1043" s="193">
        <v>1.7261341854248435E-2</v>
      </c>
      <c r="H1043" s="193">
        <v>-6.8761386434728067E-3</v>
      </c>
      <c r="I1043" s="193">
        <v>-1.4699273304117799E-2</v>
      </c>
      <c r="J1043" s="193">
        <v>1.4723662430417395E-2</v>
      </c>
      <c r="K1043" s="193">
        <v>-5.9430878574701085E-3</v>
      </c>
      <c r="L1043" s="193">
        <v>7.9972790780462044E-3</v>
      </c>
      <c r="M1043" s="193">
        <v>-1.2463783557650876E-2</v>
      </c>
      <c r="N1043" s="193">
        <v>-1.2244853811032463E-2</v>
      </c>
      <c r="O1043" s="285">
        <v>-1.6313299915192148E-3</v>
      </c>
      <c r="P1043" s="193">
        <v>-1.6313299915192148E-3</v>
      </c>
      <c r="Q1043" s="193">
        <v>-1.6313299915191037E-3</v>
      </c>
      <c r="R1043" s="193">
        <v>-1.6313299915190482E-3</v>
      </c>
      <c r="S1043" s="193">
        <v>-1.6313299915193813E-3</v>
      </c>
      <c r="T1043" s="193">
        <v>-1.6313299915189372E-3</v>
      </c>
    </row>
    <row r="1044" spans="1:20" x14ac:dyDescent="0.25">
      <c r="A1044" t="str">
        <f t="shared" si="23"/>
        <v>222 papier- en kartonbewerking</v>
      </c>
      <c r="B1044" s="10">
        <v>222</v>
      </c>
      <c r="C1044" s="41" t="s">
        <v>88</v>
      </c>
      <c r="D1044" s="194"/>
      <c r="E1044" s="50">
        <v>0.33783961450060157</v>
      </c>
      <c r="F1044" s="50">
        <v>0</v>
      </c>
      <c r="G1044" s="50">
        <v>0.35059467518758175</v>
      </c>
      <c r="H1044" s="50">
        <v>0.65291438937972102</v>
      </c>
      <c r="I1044" s="50">
        <v>0</v>
      </c>
      <c r="J1044" s="50">
        <v>0.34805699576375071</v>
      </c>
      <c r="K1044" s="50">
        <v>0</v>
      </c>
      <c r="L1044" s="50">
        <v>0</v>
      </c>
      <c r="M1044" s="50">
        <v>0.32086954977568244</v>
      </c>
      <c r="N1044" s="50">
        <v>0</v>
      </c>
      <c r="O1044" s="284">
        <v>0.25382179869737043</v>
      </c>
      <c r="P1044" s="50">
        <v>0.24932812569047622</v>
      </c>
      <c r="Q1044" s="50">
        <v>0.25772025798834092</v>
      </c>
      <c r="R1044" s="50">
        <v>0.27255379835452725</v>
      </c>
      <c r="S1044" s="50">
        <v>0.28549612594593626</v>
      </c>
      <c r="T1044" s="50">
        <v>0.29155016933632139</v>
      </c>
    </row>
    <row r="1045" spans="1:20" x14ac:dyDescent="0.25">
      <c r="A1045" t="str">
        <f t="shared" si="23"/>
        <v>222 papier- en kartonbewerking</v>
      </c>
      <c r="B1045" s="10">
        <v>222</v>
      </c>
      <c r="C1045" s="41" t="s">
        <v>89</v>
      </c>
      <c r="D1045" s="194"/>
      <c r="E1045" s="50">
        <v>8.0284942298305371</v>
      </c>
      <c r="F1045" s="50">
        <v>9.0359350829952572</v>
      </c>
      <c r="G1045" s="50">
        <v>8.6829875672078547</v>
      </c>
      <c r="H1045" s="50">
        <v>7.7211688949405293</v>
      </c>
      <c r="I1045" s="50">
        <v>6.1192138407506853</v>
      </c>
      <c r="J1045" s="50">
        <v>10.764915679175731</v>
      </c>
      <c r="K1045" s="50">
        <v>8.3201658043968685</v>
      </c>
      <c r="L1045" s="50">
        <v>6.3176953571056442</v>
      </c>
      <c r="M1045" s="50">
        <v>7.2899209088407684</v>
      </c>
      <c r="N1045" s="50">
        <v>6.4538115727621337</v>
      </c>
      <c r="O1045" s="284">
        <v>10.027799146682128</v>
      </c>
      <c r="P1045" s="50">
        <v>9.8502665211343565</v>
      </c>
      <c r="Q1045" s="50">
        <v>10.181816520099215</v>
      </c>
      <c r="R1045" s="50">
        <v>10.767848784426791</v>
      </c>
      <c r="S1045" s="50">
        <v>11.279164448578831</v>
      </c>
      <c r="T1045" s="50">
        <v>11.518343003989131</v>
      </c>
    </row>
    <row r="1046" spans="1:20" x14ac:dyDescent="0.25">
      <c r="A1046" t="str">
        <f t="shared" si="23"/>
        <v>222 papier- en kartonbewerking</v>
      </c>
      <c r="B1046" s="10">
        <v>222</v>
      </c>
      <c r="C1046" s="41" t="s">
        <v>90</v>
      </c>
      <c r="D1046" s="194"/>
      <c r="E1046" s="50">
        <v>23.380241698456185</v>
      </c>
      <c r="F1046" s="50">
        <v>21.234792444429079</v>
      </c>
      <c r="G1046" s="50">
        <v>28.873419840239848</v>
      </c>
      <c r="H1046" s="50">
        <v>25.172267132546281</v>
      </c>
      <c r="I1046" s="50">
        <v>24.285587883541936</v>
      </c>
      <c r="J1046" s="50">
        <v>25.009490069926745</v>
      </c>
      <c r="K1046" s="50">
        <v>17.114139026681791</v>
      </c>
      <c r="L1046" s="50">
        <v>21.596070660357867</v>
      </c>
      <c r="M1046" s="50">
        <v>20.463291223241612</v>
      </c>
      <c r="N1046" s="50">
        <v>21.386856636038399</v>
      </c>
      <c r="O1046" s="284">
        <v>29.153537180885003</v>
      </c>
      <c r="P1046" s="50">
        <v>28.637401593801613</v>
      </c>
      <c r="Q1046" s="50">
        <v>29.601307539738169</v>
      </c>
      <c r="R1046" s="50">
        <v>31.30506258681897</v>
      </c>
      <c r="S1046" s="50">
        <v>32.791596172900753</v>
      </c>
      <c r="T1046" s="50">
        <v>33.486953230419388</v>
      </c>
    </row>
    <row r="1047" spans="1:20" x14ac:dyDescent="0.25">
      <c r="A1047" t="str">
        <f t="shared" si="23"/>
        <v>222 papier- en kartonbewerking</v>
      </c>
      <c r="B1047" s="10">
        <v>222</v>
      </c>
      <c r="C1047" s="41" t="s">
        <v>91</v>
      </c>
      <c r="D1047" s="194"/>
      <c r="E1047" s="50">
        <v>31.697445531798234</v>
      </c>
      <c r="F1047" s="50">
        <v>26.877448919486675</v>
      </c>
      <c r="G1047" s="50">
        <v>30.349648913330711</v>
      </c>
      <c r="H1047" s="50">
        <v>23.472382373323011</v>
      </c>
      <c r="I1047" s="50">
        <v>23.17682767689935</v>
      </c>
      <c r="J1047" s="50">
        <v>29.566689006789616</v>
      </c>
      <c r="K1047" s="50">
        <v>24.707928083691975</v>
      </c>
      <c r="L1047" s="50">
        <v>27.762104352525817</v>
      </c>
      <c r="M1047" s="50">
        <v>24.277092546938437</v>
      </c>
      <c r="N1047" s="50">
        <v>25.513179371613614</v>
      </c>
      <c r="O1047" s="284">
        <v>24.171427400582431</v>
      </c>
      <c r="P1047" s="50">
        <v>24.626812552738063</v>
      </c>
      <c r="Q1047" s="50">
        <v>25.261521636369284</v>
      </c>
      <c r="R1047" s="50">
        <v>26.21025069690986</v>
      </c>
      <c r="S1047" s="50">
        <v>27.794217853802248</v>
      </c>
      <c r="T1047" s="50">
        <v>30.662733821320398</v>
      </c>
    </row>
    <row r="1048" spans="1:20" x14ac:dyDescent="0.25">
      <c r="A1048" t="str">
        <f t="shared" si="23"/>
        <v>222 papier- en kartonbewerking</v>
      </c>
      <c r="B1048" s="10">
        <v>222</v>
      </c>
      <c r="C1048" s="41" t="s">
        <v>92</v>
      </c>
      <c r="D1048" s="194"/>
      <c r="E1048" s="50">
        <v>30.761229410529207</v>
      </c>
      <c r="F1048" s="50">
        <v>27.877981014357012</v>
      </c>
      <c r="G1048" s="50">
        <v>32.883759885875307</v>
      </c>
      <c r="H1048" s="50">
        <v>26.445506778252135</v>
      </c>
      <c r="I1048" s="50">
        <v>24.207270261423435</v>
      </c>
      <c r="J1048" s="50">
        <v>29.239857327790286</v>
      </c>
      <c r="K1048" s="50">
        <v>23.359433134636305</v>
      </c>
      <c r="L1048" s="50">
        <v>25.798193444638137</v>
      </c>
      <c r="M1048" s="50">
        <v>22.033357919669875</v>
      </c>
      <c r="N1048" s="50">
        <v>22.913399074304913</v>
      </c>
      <c r="O1048" s="284">
        <v>25.046737344524118</v>
      </c>
      <c r="P1048" s="50">
        <v>25.152647627782461</v>
      </c>
      <c r="Q1048" s="50">
        <v>24.586535372558458</v>
      </c>
      <c r="R1048" s="50">
        <v>24.278598734232531</v>
      </c>
      <c r="S1048" s="50">
        <v>23.277902761317737</v>
      </c>
      <c r="T1048" s="50">
        <v>20.597074443075105</v>
      </c>
    </row>
    <row r="1049" spans="1:20" x14ac:dyDescent="0.25">
      <c r="A1049" t="str">
        <f t="shared" si="23"/>
        <v>222 papier- en kartonbewerking</v>
      </c>
      <c r="B1049" s="10">
        <v>222</v>
      </c>
      <c r="C1049" s="41" t="s">
        <v>93</v>
      </c>
      <c r="D1049" s="194"/>
      <c r="E1049" s="50">
        <v>34.72028496295156</v>
      </c>
      <c r="F1049" s="50">
        <v>27.036685475326642</v>
      </c>
      <c r="G1049" s="50">
        <v>30.807143365175861</v>
      </c>
      <c r="H1049" s="50">
        <v>23.893767701695364</v>
      </c>
      <c r="I1049" s="50">
        <v>22.123085840485128</v>
      </c>
      <c r="J1049" s="50">
        <v>28.360748216206591</v>
      </c>
      <c r="K1049" s="50">
        <v>23.52695569941643</v>
      </c>
      <c r="L1049" s="50">
        <v>27.061805676378917</v>
      </c>
      <c r="M1049" s="50">
        <v>20.998164643146296</v>
      </c>
      <c r="N1049" s="50">
        <v>21.361719597187943</v>
      </c>
      <c r="O1049" s="284">
        <v>23.115797275333946</v>
      </c>
      <c r="P1049" s="50">
        <v>22.857670865341412</v>
      </c>
      <c r="Q1049" s="50">
        <v>22.713329375413217</v>
      </c>
      <c r="R1049" s="50">
        <v>22.808088950899574</v>
      </c>
      <c r="S1049" s="50">
        <v>23.518249895035858</v>
      </c>
      <c r="T1049" s="50">
        <v>23.61835120764788</v>
      </c>
    </row>
    <row r="1050" spans="1:20" x14ac:dyDescent="0.25">
      <c r="A1050" t="str">
        <f t="shared" si="23"/>
        <v>222 papier- en kartonbewerking</v>
      </c>
      <c r="B1050" s="10">
        <v>222</v>
      </c>
      <c r="C1050" s="41" t="s">
        <v>94</v>
      </c>
      <c r="D1050" s="194"/>
      <c r="E1050" s="50">
        <v>33.433236768741367</v>
      </c>
      <c r="F1050" s="50">
        <v>27.882573622056434</v>
      </c>
      <c r="G1050" s="50">
        <v>37.463835945827107</v>
      </c>
      <c r="H1050" s="50">
        <v>25.965214651425566</v>
      </c>
      <c r="I1050" s="50">
        <v>21.475765271627459</v>
      </c>
      <c r="J1050" s="50">
        <v>30.396916021990133</v>
      </c>
      <c r="K1050" s="50">
        <v>22.693779130847858</v>
      </c>
      <c r="L1050" s="50">
        <v>24.262908380055311</v>
      </c>
      <c r="M1050" s="50">
        <v>18.299251395656285</v>
      </c>
      <c r="N1050" s="50">
        <v>18.077200181855897</v>
      </c>
      <c r="O1050" s="284">
        <v>21.028483003532099</v>
      </c>
      <c r="P1050" s="50">
        <v>22.041732804031238</v>
      </c>
      <c r="Q1050" s="50">
        <v>21.84187639026576</v>
      </c>
      <c r="R1050" s="50">
        <v>21.118586697813761</v>
      </c>
      <c r="S1050" s="50">
        <v>20.902056679381158</v>
      </c>
      <c r="T1050" s="50">
        <v>20.573964147856127</v>
      </c>
    </row>
    <row r="1051" spans="1:20" x14ac:dyDescent="0.25">
      <c r="A1051" t="str">
        <f t="shared" si="23"/>
        <v>222 papier- en kartonbewerking</v>
      </c>
      <c r="B1051" s="10">
        <v>222</v>
      </c>
      <c r="C1051" s="3" t="s">
        <v>95</v>
      </c>
      <c r="D1051" s="192"/>
      <c r="E1051" s="50">
        <v>24.20851978981996</v>
      </c>
      <c r="F1051" s="50">
        <v>21.392717571983685</v>
      </c>
      <c r="G1051" s="50">
        <v>29.509521786899946</v>
      </c>
      <c r="H1051" s="50">
        <v>23.596325319098202</v>
      </c>
      <c r="I1051" s="50">
        <v>21.985852303988715</v>
      </c>
      <c r="J1051" s="50">
        <v>28.376717584968407</v>
      </c>
      <c r="K1051" s="50">
        <v>22.466027002632583</v>
      </c>
      <c r="L1051" s="50">
        <v>26.545464855093009</v>
      </c>
      <c r="M1051" s="50">
        <v>19.88078956971022</v>
      </c>
      <c r="N1051" s="50">
        <v>19.43545874768111</v>
      </c>
      <c r="O1051" s="284">
        <v>22.698818226803915</v>
      </c>
      <c r="P1051" s="50">
        <v>20.730310928356104</v>
      </c>
      <c r="Q1051" s="50">
        <v>18.893916367268645</v>
      </c>
      <c r="R1051" s="50">
        <v>17.757962236914874</v>
      </c>
      <c r="S1051" s="50">
        <v>17.133684472734348</v>
      </c>
      <c r="T1051" s="50">
        <v>17.832450432525118</v>
      </c>
    </row>
    <row r="1052" spans="1:20" x14ac:dyDescent="0.25">
      <c r="A1052" t="str">
        <f t="shared" si="23"/>
        <v>222 papier- en kartonbewerking</v>
      </c>
      <c r="B1052" s="10">
        <v>222</v>
      </c>
      <c r="C1052" s="3" t="s">
        <v>96</v>
      </c>
      <c r="D1052" s="192"/>
      <c r="E1052" s="50">
        <v>12.057347324475986</v>
      </c>
      <c r="F1052" s="50">
        <v>10.166665891052329</v>
      </c>
      <c r="G1052" s="50">
        <v>17.126826829571296</v>
      </c>
      <c r="H1052" s="50">
        <v>13.384620027032494</v>
      </c>
      <c r="I1052" s="50">
        <v>13.286320874384161</v>
      </c>
      <c r="J1052" s="50">
        <v>22.922760886694157</v>
      </c>
      <c r="K1052" s="50">
        <v>19.353954923638995</v>
      </c>
      <c r="L1052" s="50">
        <v>22.111778913461187</v>
      </c>
      <c r="M1052" s="50">
        <v>16.274547657376583</v>
      </c>
      <c r="N1052" s="50">
        <v>17.01999702443818</v>
      </c>
      <c r="O1052" s="284">
        <v>18.192501394167358</v>
      </c>
      <c r="P1052" s="50">
        <v>17.76759832974664</v>
      </c>
      <c r="Q1052" s="50">
        <v>18.640124763546208</v>
      </c>
      <c r="R1052" s="50">
        <v>18.854143842480536</v>
      </c>
      <c r="S1052" s="50">
        <v>17.812739935801684</v>
      </c>
      <c r="T1052" s="50">
        <v>17.935371685256857</v>
      </c>
    </row>
    <row r="1053" spans="1:20" x14ac:dyDescent="0.25">
      <c r="A1053" t="str">
        <f t="shared" si="23"/>
        <v>222 papier- en kartonbewerking</v>
      </c>
      <c r="B1053" s="10">
        <v>222</v>
      </c>
      <c r="C1053" s="3" t="s">
        <v>97</v>
      </c>
      <c r="D1053" s="192"/>
      <c r="E1053" s="50">
        <v>15.125150889715416</v>
      </c>
      <c r="F1053" s="50">
        <v>14.271366882214027</v>
      </c>
      <c r="G1053" s="50">
        <v>17.798949444348953</v>
      </c>
      <c r="H1053" s="50">
        <v>14.984295169643637</v>
      </c>
      <c r="I1053" s="50">
        <v>16.984209923761444</v>
      </c>
      <c r="J1053" s="50">
        <v>22.045672451529708</v>
      </c>
      <c r="K1053" s="50">
        <v>22.431565671348579</v>
      </c>
      <c r="L1053" s="50">
        <v>28.766363885217267</v>
      </c>
      <c r="M1053" s="50">
        <v>27.818947481477945</v>
      </c>
      <c r="N1053" s="50">
        <v>29.583684338917905</v>
      </c>
      <c r="O1053" s="284">
        <v>34.401586538080835</v>
      </c>
      <c r="P1053" s="50">
        <v>37.254204790654384</v>
      </c>
      <c r="Q1053" s="50">
        <v>36.71642447369431</v>
      </c>
      <c r="R1053" s="50">
        <v>36.597293152564156</v>
      </c>
      <c r="S1053" s="50">
        <v>37.49755586702063</v>
      </c>
      <c r="T1053" s="50">
        <v>33.399505803868621</v>
      </c>
    </row>
    <row r="1054" spans="1:20" x14ac:dyDescent="0.25">
      <c r="A1054" t="str">
        <f t="shared" si="23"/>
        <v>222 papier- en kartonbewerking</v>
      </c>
      <c r="B1054" s="10">
        <v>222</v>
      </c>
      <c r="C1054" s="3" t="s">
        <v>98</v>
      </c>
      <c r="D1054" s="192"/>
      <c r="E1054" s="50">
        <v>2.913022900746888</v>
      </c>
      <c r="F1054" s="50">
        <v>2.7931935663607281</v>
      </c>
      <c r="G1054" s="50">
        <v>3.3919463095230706</v>
      </c>
      <c r="H1054" s="50">
        <v>1.7637272139130997</v>
      </c>
      <c r="I1054" s="50">
        <v>1.7246115406098748</v>
      </c>
      <c r="J1054" s="50">
        <v>3.7434524385651011</v>
      </c>
      <c r="K1054" s="50">
        <v>2.1220709614117359</v>
      </c>
      <c r="L1054" s="50">
        <v>2.9409508840331116</v>
      </c>
      <c r="M1054" s="50">
        <v>2.0829467872106511</v>
      </c>
      <c r="N1054" s="50">
        <v>2.7790138209204822</v>
      </c>
      <c r="O1054" s="284">
        <v>3.2860612231177209</v>
      </c>
      <c r="P1054" s="50">
        <v>5.3045729500811598</v>
      </c>
      <c r="Q1054" s="50">
        <v>7.1231407200370542</v>
      </c>
      <c r="R1054" s="50">
        <v>6.5958288240531919</v>
      </c>
      <c r="S1054" s="50">
        <v>5.885773817533936</v>
      </c>
      <c r="T1054" s="50">
        <v>6.5089267336510677</v>
      </c>
    </row>
    <row r="1055" spans="1:20" x14ac:dyDescent="0.25">
      <c r="A1055" t="str">
        <f t="shared" si="23"/>
        <v>222 papier- en kartonbewerking</v>
      </c>
      <c r="B1055" s="10">
        <v>222</v>
      </c>
      <c r="C1055" s="3" t="s">
        <v>26</v>
      </c>
      <c r="D1055" s="194"/>
      <c r="E1055" s="50">
        <v>30.09552111493829</v>
      </c>
      <c r="F1055" s="50">
        <v>27.231226339627085</v>
      </c>
      <c r="G1055" s="50">
        <v>38.31772258344332</v>
      </c>
      <c r="H1055" s="50">
        <v>30.132642410589231</v>
      </c>
      <c r="I1055" s="50">
        <v>31.995142338755482</v>
      </c>
      <c r="J1055" s="50">
        <v>48.711885776788961</v>
      </c>
      <c r="K1055" s="50">
        <v>43.907591556399311</v>
      </c>
      <c r="L1055" s="50">
        <v>53.819093682711568</v>
      </c>
      <c r="M1055" s="50">
        <v>46.176441926065181</v>
      </c>
      <c r="N1055" s="50">
        <v>49.382695184276571</v>
      </c>
      <c r="O1055" s="284">
        <v>55.880149155365913</v>
      </c>
      <c r="P1055" s="50">
        <v>60.326376070482183</v>
      </c>
      <c r="Q1055" s="50">
        <v>62.479689957277571</v>
      </c>
      <c r="R1055" s="50">
        <v>62.047265819097881</v>
      </c>
      <c r="S1055" s="50">
        <v>61.196069620356248</v>
      </c>
      <c r="T1055" s="50">
        <v>57.843804222776541</v>
      </c>
    </row>
    <row r="1056" spans="1:20" x14ac:dyDescent="0.25">
      <c r="A1056" t="str">
        <f t="shared" si="23"/>
        <v>222 papier- en kartonbewerking</v>
      </c>
      <c r="B1056" s="10">
        <v>222</v>
      </c>
      <c r="C1056" s="3" t="s">
        <v>19</v>
      </c>
      <c r="D1056" s="194"/>
      <c r="E1056" s="50">
        <v>216.66281312156596</v>
      </c>
      <c r="F1056" s="50">
        <v>188.5693604702619</v>
      </c>
      <c r="G1056" s="50">
        <v>237.2386345631875</v>
      </c>
      <c r="H1056" s="50">
        <v>187.05218965125005</v>
      </c>
      <c r="I1056" s="50">
        <v>175.36874541747221</v>
      </c>
      <c r="J1056" s="50">
        <v>230.77527667940024</v>
      </c>
      <c r="K1056" s="50">
        <v>186.09601943870311</v>
      </c>
      <c r="L1056" s="50">
        <v>213.16333640886626</v>
      </c>
      <c r="M1056" s="50">
        <v>179.73917968304437</v>
      </c>
      <c r="N1056" s="50">
        <v>184.52432036572057</v>
      </c>
      <c r="O1056" s="284">
        <v>211.3765705324069</v>
      </c>
      <c r="P1056" s="50">
        <v>214.4725470893579</v>
      </c>
      <c r="Q1056" s="50">
        <v>215.81771341697862</v>
      </c>
      <c r="R1056" s="50">
        <v>216.56621830546879</v>
      </c>
      <c r="S1056" s="50">
        <v>218.17843803005312</v>
      </c>
      <c r="T1056" s="50">
        <v>216.42522467894602</v>
      </c>
    </row>
    <row r="1057" spans="1:20" x14ac:dyDescent="0.25">
      <c r="A1057" t="str">
        <f t="shared" si="23"/>
        <v>222 papier- en kartonbewerking</v>
      </c>
      <c r="B1057" s="10">
        <v>222</v>
      </c>
      <c r="C1057" s="3" t="s">
        <v>20</v>
      </c>
      <c r="D1057" s="194"/>
      <c r="E1057" s="193">
        <v>0.13890487565142148</v>
      </c>
      <c r="F1057" s="193">
        <v>0.1444096022371649</v>
      </c>
      <c r="G1057" s="193">
        <v>0.16151552488065579</v>
      </c>
      <c r="H1057" s="193">
        <v>0.16109216613165617</v>
      </c>
      <c r="I1057" s="193">
        <v>0.1824449519929551</v>
      </c>
      <c r="J1057" s="193">
        <v>0.2110793083110932</v>
      </c>
      <c r="K1057" s="193">
        <v>0.2359405197856031</v>
      </c>
      <c r="L1057" s="193">
        <v>0.25247819155674012</v>
      </c>
      <c r="M1057" s="193">
        <v>0.25690804869307643</v>
      </c>
      <c r="N1057" s="193">
        <v>0.26762160720278955</v>
      </c>
      <c r="O1057" s="285">
        <v>0.26436302289613844</v>
      </c>
      <c r="P1057" s="193">
        <v>0.2812778459955893</v>
      </c>
      <c r="Q1057" s="193">
        <v>0.28950214033896915</v>
      </c>
      <c r="R1057" s="193">
        <v>0.28650482196433608</v>
      </c>
      <c r="S1057" s="193">
        <v>0.28048633115581639</v>
      </c>
      <c r="T1057" s="193">
        <v>0.26726923494516125</v>
      </c>
    </row>
    <row r="1058" spans="1:20" x14ac:dyDescent="0.25">
      <c r="A1058" t="str">
        <f t="shared" si="23"/>
        <v>222 papier- en kartonbewerking</v>
      </c>
      <c r="B1058" s="10">
        <v>222</v>
      </c>
      <c r="C1058" s="3" t="s">
        <v>29</v>
      </c>
      <c r="D1058" s="194"/>
      <c r="E1058" s="50">
        <v>191.66281312156596</v>
      </c>
      <c r="F1058" s="50">
        <v>188.5693604702619</v>
      </c>
      <c r="G1058" s="50">
        <v>170.2386345631875</v>
      </c>
      <c r="H1058" s="50">
        <v>187.05218965125005</v>
      </c>
      <c r="I1058" s="50">
        <v>175.36874541747221</v>
      </c>
      <c r="J1058" s="50">
        <v>172.77527667940024</v>
      </c>
      <c r="K1058" s="50">
        <v>186.09601943870311</v>
      </c>
      <c r="L1058" s="50">
        <v>178.16333640886626</v>
      </c>
      <c r="M1058" s="50">
        <v>179.73917968304437</v>
      </c>
      <c r="N1058" s="50">
        <v>184.52432036572057</v>
      </c>
      <c r="O1058" s="284">
        <v>206.73681684540014</v>
      </c>
      <c r="P1058" s="50">
        <v>209.8462240073147</v>
      </c>
      <c r="Q1058" s="50">
        <v>211.20478206258707</v>
      </c>
      <c r="R1058" s="50">
        <v>211.96663991395491</v>
      </c>
      <c r="S1058" s="50">
        <v>213.59217394885545</v>
      </c>
      <c r="T1058" s="50">
        <v>211.85223636738667</v>
      </c>
    </row>
    <row r="1059" spans="1:20" x14ac:dyDescent="0.25">
      <c r="A1059" t="str">
        <f t="shared" si="23"/>
        <v>224 non-ferro metalen</v>
      </c>
      <c r="B1059" s="10">
        <v>224</v>
      </c>
      <c r="C1059" s="3" t="s">
        <v>25</v>
      </c>
      <c r="D1059" s="50">
        <v>2260</v>
      </c>
      <c r="E1059" s="50">
        <v>2290</v>
      </c>
      <c r="F1059" s="50">
        <v>2350</v>
      </c>
      <c r="G1059" s="50">
        <v>2437</v>
      </c>
      <c r="H1059" s="50">
        <v>2521</v>
      </c>
      <c r="I1059" s="50">
        <v>2634</v>
      </c>
      <c r="J1059" s="50">
        <v>2658</v>
      </c>
      <c r="K1059" s="50">
        <v>2677</v>
      </c>
      <c r="L1059" s="50">
        <v>2767</v>
      </c>
      <c r="M1059" s="50">
        <v>2906</v>
      </c>
      <c r="N1059" s="50">
        <v>2983.5045661867425</v>
      </c>
      <c r="O1059" s="284">
        <v>3067.2566554674831</v>
      </c>
      <c r="P1059" s="50">
        <v>3153.3598095122543</v>
      </c>
      <c r="Q1059" s="50">
        <v>3241.8800267405868</v>
      </c>
      <c r="R1059" s="50">
        <v>3332.8851582608145</v>
      </c>
      <c r="S1059" s="50">
        <v>3426.4449598782408</v>
      </c>
      <c r="T1059" s="50">
        <v>3522.6311455632344</v>
      </c>
    </row>
    <row r="1060" spans="1:20" x14ac:dyDescent="0.25">
      <c r="A1060" t="str">
        <f t="shared" si="23"/>
        <v>224 non-ferro metalen</v>
      </c>
      <c r="B1060" s="10">
        <v>224</v>
      </c>
      <c r="C1060" s="3" t="s">
        <v>83</v>
      </c>
      <c r="D1060" s="192"/>
      <c r="E1060" s="50">
        <v>30</v>
      </c>
      <c r="F1060" s="50">
        <v>60</v>
      </c>
      <c r="G1060" s="50">
        <v>87</v>
      </c>
      <c r="H1060" s="50">
        <v>84</v>
      </c>
      <c r="I1060" s="50">
        <v>113</v>
      </c>
      <c r="J1060" s="50">
        <v>24</v>
      </c>
      <c r="K1060" s="50">
        <v>19</v>
      </c>
      <c r="L1060" s="50">
        <v>90</v>
      </c>
      <c r="M1060" s="50">
        <v>139</v>
      </c>
      <c r="N1060" s="50">
        <v>77.504566186742522</v>
      </c>
      <c r="O1060" s="284">
        <v>83.75208928074062</v>
      </c>
      <c r="P1060" s="50">
        <v>86.103154044771145</v>
      </c>
      <c r="Q1060" s="50">
        <v>88.520217228332513</v>
      </c>
      <c r="R1060" s="50">
        <v>91.005131520227678</v>
      </c>
      <c r="S1060" s="50">
        <v>93.559801617426274</v>
      </c>
      <c r="T1060" s="50">
        <v>96.186185684993688</v>
      </c>
    </row>
    <row r="1061" spans="1:20" x14ac:dyDescent="0.25">
      <c r="A1061" t="str">
        <f t="shared" si="23"/>
        <v>224 non-ferro metalen</v>
      </c>
      <c r="B1061" s="10">
        <v>224</v>
      </c>
      <c r="C1061" s="3" t="s">
        <v>84</v>
      </c>
      <c r="D1061" s="192"/>
      <c r="E1061" s="193">
        <v>1.0132743362831858</v>
      </c>
      <c r="F1061" s="193">
        <v>1.0262008733624455</v>
      </c>
      <c r="G1061" s="193">
        <v>1.0370212765957447</v>
      </c>
      <c r="H1061" s="193">
        <v>1.0344686089454247</v>
      </c>
      <c r="I1061" s="193">
        <v>1.0448234827449425</v>
      </c>
      <c r="J1061" s="193">
        <v>1.0091116173120729</v>
      </c>
      <c r="K1061" s="193">
        <v>1.0071482317531979</v>
      </c>
      <c r="L1061" s="193">
        <v>1.0336197235711617</v>
      </c>
      <c r="M1061" s="193">
        <v>1.0502349114564511</v>
      </c>
      <c r="N1061" s="193">
        <v>1.026670532067014</v>
      </c>
      <c r="O1061" s="285">
        <v>1.0280717147980722</v>
      </c>
      <c r="P1061" s="193">
        <v>1.028071714798072</v>
      </c>
      <c r="Q1061" s="193">
        <v>1.0280717147980727</v>
      </c>
      <c r="R1061" s="193">
        <v>1.028071714798072</v>
      </c>
      <c r="S1061" s="193">
        <v>1.0280717147980725</v>
      </c>
      <c r="T1061" s="193">
        <v>1.028071714798072</v>
      </c>
    </row>
    <row r="1062" spans="1:20" x14ac:dyDescent="0.25">
      <c r="A1062" t="str">
        <f t="shared" si="23"/>
        <v>224 non-ferro metalen</v>
      </c>
      <c r="B1062" s="10">
        <v>224</v>
      </c>
      <c r="C1062" s="3" t="s">
        <v>8</v>
      </c>
      <c r="D1062" s="50">
        <v>0</v>
      </c>
      <c r="E1062" s="50">
        <v>0</v>
      </c>
      <c r="F1062" s="50">
        <v>0</v>
      </c>
      <c r="G1062" s="50">
        <v>0</v>
      </c>
      <c r="H1062" s="50">
        <v>0</v>
      </c>
      <c r="I1062" s="50">
        <v>0</v>
      </c>
      <c r="J1062" s="50">
        <v>0</v>
      </c>
      <c r="K1062" s="50">
        <v>0</v>
      </c>
      <c r="L1062" s="50">
        <v>1</v>
      </c>
      <c r="M1062" s="50">
        <v>0</v>
      </c>
      <c r="N1062" s="50">
        <v>0.12348264683571433</v>
      </c>
      <c r="O1062" s="284">
        <v>0.12913232804614311</v>
      </c>
      <c r="P1062" s="50">
        <v>0.14098025486401322</v>
      </c>
      <c r="Q1062" s="50">
        <v>0.15066253312129921</v>
      </c>
      <c r="R1062" s="50">
        <v>0.16227619056097592</v>
      </c>
      <c r="S1062" s="50">
        <v>0.16750401334575585</v>
      </c>
      <c r="T1062" s="50">
        <v>0.15648948139626304</v>
      </c>
    </row>
    <row r="1063" spans="1:20" x14ac:dyDescent="0.25">
      <c r="A1063" t="str">
        <f t="shared" si="23"/>
        <v>224 non-ferro metalen</v>
      </c>
      <c r="B1063" s="10">
        <v>224</v>
      </c>
      <c r="C1063" s="3" t="s">
        <v>9</v>
      </c>
      <c r="D1063" s="50">
        <v>30</v>
      </c>
      <c r="E1063" s="50">
        <v>59</v>
      </c>
      <c r="F1063" s="50">
        <v>57</v>
      </c>
      <c r="G1063" s="50">
        <v>48</v>
      </c>
      <c r="H1063" s="50">
        <v>57</v>
      </c>
      <c r="I1063" s="50">
        <v>60</v>
      </c>
      <c r="J1063" s="50">
        <v>42</v>
      </c>
      <c r="K1063" s="50">
        <v>28</v>
      </c>
      <c r="L1063" s="50">
        <v>34</v>
      </c>
      <c r="M1063" s="50">
        <v>47</v>
      </c>
      <c r="N1063" s="50">
        <v>57.048982838100031</v>
      </c>
      <c r="O1063" s="284">
        <v>59.659135557318109</v>
      </c>
      <c r="P1063" s="50">
        <v>65.132877747174106</v>
      </c>
      <c r="Q1063" s="50">
        <v>69.606090302040229</v>
      </c>
      <c r="R1063" s="50">
        <v>74.97160003917088</v>
      </c>
      <c r="S1063" s="50">
        <v>77.386854165739209</v>
      </c>
      <c r="T1063" s="50">
        <v>72.298140405073525</v>
      </c>
    </row>
    <row r="1064" spans="1:20" x14ac:dyDescent="0.25">
      <c r="A1064" t="str">
        <f t="shared" si="23"/>
        <v>224 non-ferro metalen</v>
      </c>
      <c r="B1064" s="10">
        <v>224</v>
      </c>
      <c r="C1064" s="3" t="s">
        <v>10</v>
      </c>
      <c r="D1064" s="50">
        <v>190</v>
      </c>
      <c r="E1064" s="50">
        <v>169</v>
      </c>
      <c r="F1064" s="50">
        <v>175</v>
      </c>
      <c r="G1064" s="50">
        <v>186</v>
      </c>
      <c r="H1064" s="50">
        <v>192</v>
      </c>
      <c r="I1064" s="50">
        <v>249</v>
      </c>
      <c r="J1064" s="50">
        <v>260</v>
      </c>
      <c r="K1064" s="50">
        <v>250</v>
      </c>
      <c r="L1064" s="50">
        <v>259</v>
      </c>
      <c r="M1064" s="50">
        <v>261</v>
      </c>
      <c r="N1064" s="50">
        <v>270.55047921705011</v>
      </c>
      <c r="O1064" s="284">
        <v>282.92893074909955</v>
      </c>
      <c r="P1064" s="50">
        <v>308.88773840705301</v>
      </c>
      <c r="Q1064" s="50">
        <v>330.1016100687666</v>
      </c>
      <c r="R1064" s="50">
        <v>355.54713351909822</v>
      </c>
      <c r="S1064" s="50">
        <v>367.00129324055104</v>
      </c>
      <c r="T1064" s="50">
        <v>342.86845373921233</v>
      </c>
    </row>
    <row r="1065" spans="1:20" x14ac:dyDescent="0.25">
      <c r="A1065" t="str">
        <f t="shared" si="23"/>
        <v>224 non-ferro metalen</v>
      </c>
      <c r="B1065" s="10">
        <v>224</v>
      </c>
      <c r="C1065" s="3" t="s">
        <v>11</v>
      </c>
      <c r="D1065" s="50">
        <v>268</v>
      </c>
      <c r="E1065" s="50">
        <v>269</v>
      </c>
      <c r="F1065" s="50">
        <v>260</v>
      </c>
      <c r="G1065" s="50">
        <v>277</v>
      </c>
      <c r="H1065" s="50">
        <v>276</v>
      </c>
      <c r="I1065" s="50">
        <v>291</v>
      </c>
      <c r="J1065" s="50">
        <v>297</v>
      </c>
      <c r="K1065" s="50">
        <v>312</v>
      </c>
      <c r="L1065" s="50">
        <v>349</v>
      </c>
      <c r="M1065" s="50">
        <v>384</v>
      </c>
      <c r="N1065" s="50">
        <v>406.78483450123269</v>
      </c>
      <c r="O1065" s="284">
        <v>397.34003710568123</v>
      </c>
      <c r="P1065" s="50">
        <v>395.33188383885903</v>
      </c>
      <c r="Q1065" s="50">
        <v>402.872028925726</v>
      </c>
      <c r="R1065" s="50">
        <v>417.12187628789491</v>
      </c>
      <c r="S1065" s="50">
        <v>438.44866978394799</v>
      </c>
      <c r="T1065" s="50">
        <v>465.9554977796966</v>
      </c>
    </row>
    <row r="1066" spans="1:20" x14ac:dyDescent="0.25">
      <c r="A1066" t="str">
        <f t="shared" si="23"/>
        <v>224 non-ferro metalen</v>
      </c>
      <c r="B1066" s="10">
        <v>224</v>
      </c>
      <c r="C1066" s="3" t="s">
        <v>12</v>
      </c>
      <c r="D1066" s="50">
        <v>271</v>
      </c>
      <c r="E1066" s="50">
        <v>281</v>
      </c>
      <c r="F1066" s="50">
        <v>291</v>
      </c>
      <c r="G1066" s="50">
        <v>287</v>
      </c>
      <c r="H1066" s="50">
        <v>316</v>
      </c>
      <c r="I1066" s="50">
        <v>326</v>
      </c>
      <c r="J1066" s="50">
        <v>334</v>
      </c>
      <c r="K1066" s="50">
        <v>339</v>
      </c>
      <c r="L1066" s="50">
        <v>380</v>
      </c>
      <c r="M1066" s="50">
        <v>425</v>
      </c>
      <c r="N1066" s="50">
        <v>425.60778314139259</v>
      </c>
      <c r="O1066" s="284">
        <v>443.9727733861082</v>
      </c>
      <c r="P1066" s="50">
        <v>459.69683057643294</v>
      </c>
      <c r="Q1066" s="50">
        <v>473.5390455314884</v>
      </c>
      <c r="R1066" s="50">
        <v>480.18322602825748</v>
      </c>
      <c r="S1066" s="50">
        <v>508.67514096399145</v>
      </c>
      <c r="T1066" s="50">
        <v>496.86463762394158</v>
      </c>
    </row>
    <row r="1067" spans="1:20" x14ac:dyDescent="0.25">
      <c r="A1067" t="str">
        <f t="shared" si="23"/>
        <v>224 non-ferro metalen</v>
      </c>
      <c r="B1067" s="10">
        <v>224</v>
      </c>
      <c r="C1067" s="3" t="s">
        <v>13</v>
      </c>
      <c r="D1067" s="50">
        <v>233</v>
      </c>
      <c r="E1067" s="50">
        <v>233</v>
      </c>
      <c r="F1067" s="50">
        <v>252</v>
      </c>
      <c r="G1067" s="50">
        <v>273</v>
      </c>
      <c r="H1067" s="50">
        <v>294</v>
      </c>
      <c r="I1067" s="50">
        <v>315</v>
      </c>
      <c r="J1067" s="50">
        <v>318</v>
      </c>
      <c r="K1067" s="50">
        <v>328</v>
      </c>
      <c r="L1067" s="50">
        <v>322</v>
      </c>
      <c r="M1067" s="50">
        <v>356</v>
      </c>
      <c r="N1067" s="50">
        <v>391.09904396776614</v>
      </c>
      <c r="O1067" s="284">
        <v>426.47630941030093</v>
      </c>
      <c r="P1067" s="50">
        <v>458.55330612226271</v>
      </c>
      <c r="Q1067" s="50">
        <v>498.6509646127036</v>
      </c>
      <c r="R1067" s="50">
        <v>531.4527892239829</v>
      </c>
      <c r="S1067" s="50">
        <v>532.21280815512739</v>
      </c>
      <c r="T1067" s="50">
        <v>555.17780883659884</v>
      </c>
    </row>
    <row r="1068" spans="1:20" x14ac:dyDescent="0.25">
      <c r="A1068" t="str">
        <f t="shared" si="23"/>
        <v>224 non-ferro metalen</v>
      </c>
      <c r="B1068" s="10">
        <v>224</v>
      </c>
      <c r="C1068" s="3" t="s">
        <v>14</v>
      </c>
      <c r="D1068" s="50">
        <v>398</v>
      </c>
      <c r="E1068" s="50">
        <v>339</v>
      </c>
      <c r="F1068" s="50">
        <v>318</v>
      </c>
      <c r="G1068" s="50">
        <v>302</v>
      </c>
      <c r="H1068" s="50">
        <v>291</v>
      </c>
      <c r="I1068" s="50">
        <v>280</v>
      </c>
      <c r="J1068" s="50">
        <v>291</v>
      </c>
      <c r="K1068" s="50">
        <v>282</v>
      </c>
      <c r="L1068" s="50">
        <v>292</v>
      </c>
      <c r="M1068" s="50">
        <v>314</v>
      </c>
      <c r="N1068" s="50">
        <v>338.81307552287757</v>
      </c>
      <c r="O1068" s="284">
        <v>366.33221449346365</v>
      </c>
      <c r="P1068" s="50">
        <v>401.37708341375122</v>
      </c>
      <c r="Q1068" s="50">
        <v>414.94456767531943</v>
      </c>
      <c r="R1068" s="50">
        <v>445.16986579703047</v>
      </c>
      <c r="S1068" s="50">
        <v>489.06041830471167</v>
      </c>
      <c r="T1068" s="50">
        <v>533.29888040954074</v>
      </c>
    </row>
    <row r="1069" spans="1:20" x14ac:dyDescent="0.25">
      <c r="A1069" t="str">
        <f t="shared" si="23"/>
        <v>224 non-ferro metalen</v>
      </c>
      <c r="B1069" s="10">
        <v>224</v>
      </c>
      <c r="C1069" s="3" t="s">
        <v>15</v>
      </c>
      <c r="D1069" s="50">
        <v>496</v>
      </c>
      <c r="E1069" s="50">
        <v>538</v>
      </c>
      <c r="F1069" s="50">
        <v>546</v>
      </c>
      <c r="G1069" s="50">
        <v>533</v>
      </c>
      <c r="H1069" s="50">
        <v>497</v>
      </c>
      <c r="I1069" s="50">
        <v>428</v>
      </c>
      <c r="J1069" s="50">
        <v>379</v>
      </c>
      <c r="K1069" s="50">
        <v>362</v>
      </c>
      <c r="L1069" s="50">
        <v>342</v>
      </c>
      <c r="M1069" s="50">
        <v>313</v>
      </c>
      <c r="N1069" s="50">
        <v>299.92057969728717</v>
      </c>
      <c r="O1069" s="284">
        <v>304.74548222712048</v>
      </c>
      <c r="P1069" s="50">
        <v>303.96320769724662</v>
      </c>
      <c r="Q1069" s="50">
        <v>330.58434812913839</v>
      </c>
      <c r="R1069" s="50">
        <v>362.1561700403625</v>
      </c>
      <c r="S1069" s="50">
        <v>389.92762051187401</v>
      </c>
      <c r="T1069" s="50">
        <v>422.23149834918468</v>
      </c>
    </row>
    <row r="1070" spans="1:20" x14ac:dyDescent="0.25">
      <c r="A1070" t="str">
        <f t="shared" si="23"/>
        <v>224 non-ferro metalen</v>
      </c>
      <c r="B1070" s="10">
        <v>224</v>
      </c>
      <c r="C1070" s="3" t="s">
        <v>16</v>
      </c>
      <c r="D1070" s="50">
        <v>289</v>
      </c>
      <c r="E1070" s="50">
        <v>299</v>
      </c>
      <c r="F1070" s="50">
        <v>325</v>
      </c>
      <c r="G1070" s="50">
        <v>374</v>
      </c>
      <c r="H1070" s="50">
        <v>436</v>
      </c>
      <c r="I1070" s="50">
        <v>514</v>
      </c>
      <c r="J1070" s="50">
        <v>547</v>
      </c>
      <c r="K1070" s="50">
        <v>551</v>
      </c>
      <c r="L1070" s="50">
        <v>525</v>
      </c>
      <c r="M1070" s="50">
        <v>505</v>
      </c>
      <c r="N1070" s="50">
        <v>433.56099291970355</v>
      </c>
      <c r="O1070" s="284">
        <v>386.9435540259002</v>
      </c>
      <c r="P1070" s="50">
        <v>368.68588884991311</v>
      </c>
      <c r="Q1070" s="50">
        <v>343.12351418955285</v>
      </c>
      <c r="R1070" s="50">
        <v>313.76118082732205</v>
      </c>
      <c r="S1070" s="50">
        <v>300.78668583946899</v>
      </c>
      <c r="T1070" s="50">
        <v>306.64911473576359</v>
      </c>
    </row>
    <row r="1071" spans="1:20" x14ac:dyDescent="0.25">
      <c r="A1071" t="str">
        <f t="shared" si="23"/>
        <v>224 non-ferro metalen</v>
      </c>
      <c r="B1071" s="10">
        <v>224</v>
      </c>
      <c r="C1071" s="3" t="s">
        <v>17</v>
      </c>
      <c r="D1071" s="50">
        <v>82</v>
      </c>
      <c r="E1071" s="50">
        <v>100</v>
      </c>
      <c r="F1071" s="50">
        <v>123</v>
      </c>
      <c r="G1071" s="50">
        <v>154</v>
      </c>
      <c r="H1071" s="50">
        <v>158</v>
      </c>
      <c r="I1071" s="50">
        <v>168</v>
      </c>
      <c r="J1071" s="50">
        <v>185</v>
      </c>
      <c r="K1071" s="50">
        <v>219</v>
      </c>
      <c r="L1071" s="50">
        <v>256</v>
      </c>
      <c r="M1071" s="50">
        <v>294</v>
      </c>
      <c r="N1071" s="50">
        <v>351.35431794567671</v>
      </c>
      <c r="O1071" s="284">
        <v>369.76953221895161</v>
      </c>
      <c r="P1071" s="50">
        <v>359.00023886821333</v>
      </c>
      <c r="Q1071" s="50">
        <v>325.96243966063327</v>
      </c>
      <c r="R1071" s="50">
        <v>301.58583342422759</v>
      </c>
      <c r="S1071" s="50">
        <v>262.73557864516368</v>
      </c>
      <c r="T1071" s="50">
        <v>236.45525865228853</v>
      </c>
    </row>
    <row r="1072" spans="1:20" x14ac:dyDescent="0.25">
      <c r="A1072" t="str">
        <f t="shared" si="23"/>
        <v>224 non-ferro metalen</v>
      </c>
      <c r="B1072" s="10">
        <v>224</v>
      </c>
      <c r="C1072" s="3" t="s">
        <v>85</v>
      </c>
      <c r="D1072" s="50">
        <v>3</v>
      </c>
      <c r="E1072" s="50">
        <v>3</v>
      </c>
      <c r="F1072" s="50">
        <v>3</v>
      </c>
      <c r="G1072" s="50">
        <v>3</v>
      </c>
      <c r="H1072" s="50">
        <v>4</v>
      </c>
      <c r="I1072" s="50">
        <v>3</v>
      </c>
      <c r="J1072" s="50">
        <v>5</v>
      </c>
      <c r="K1072" s="50">
        <v>6</v>
      </c>
      <c r="L1072" s="50">
        <v>7</v>
      </c>
      <c r="M1072" s="50">
        <v>7</v>
      </c>
      <c r="N1072" s="50">
        <v>8.6409937888198769</v>
      </c>
      <c r="O1072" s="284">
        <v>28.959553965492052</v>
      </c>
      <c r="P1072" s="50">
        <v>32.589773736485682</v>
      </c>
      <c r="Q1072" s="50">
        <v>52.344755112096081</v>
      </c>
      <c r="R1072" s="50">
        <v>50.773206882906628</v>
      </c>
      <c r="S1072" s="50">
        <v>60.042386254319268</v>
      </c>
      <c r="T1072" s="50">
        <v>90.675365550538942</v>
      </c>
    </row>
    <row r="1073" spans="1:20" x14ac:dyDescent="0.25">
      <c r="A1073" t="str">
        <f t="shared" si="23"/>
        <v>224 non-ferro metalen</v>
      </c>
      <c r="B1073" s="10">
        <v>224</v>
      </c>
      <c r="C1073" s="3" t="s">
        <v>6</v>
      </c>
      <c r="D1073" s="50">
        <v>374</v>
      </c>
      <c r="E1073" s="50">
        <v>402</v>
      </c>
      <c r="F1073" s="50">
        <v>451</v>
      </c>
      <c r="G1073" s="50">
        <v>531</v>
      </c>
      <c r="H1073" s="50">
        <v>598</v>
      </c>
      <c r="I1073" s="50">
        <v>685</v>
      </c>
      <c r="J1073" s="50">
        <v>737</v>
      </c>
      <c r="K1073" s="50">
        <v>776</v>
      </c>
      <c r="L1073" s="50">
        <v>788</v>
      </c>
      <c r="M1073" s="50">
        <v>806</v>
      </c>
      <c r="N1073" s="50">
        <v>793.55630465420006</v>
      </c>
      <c r="O1073" s="284">
        <v>785.67264021034396</v>
      </c>
      <c r="P1073" s="50">
        <v>760.27590145461215</v>
      </c>
      <c r="Q1073" s="50">
        <v>721.43070896228221</v>
      </c>
      <c r="R1073" s="50">
        <v>666.12022113445619</v>
      </c>
      <c r="S1073" s="50">
        <v>623.56465073895185</v>
      </c>
      <c r="T1073" s="50">
        <v>633.77973893859109</v>
      </c>
    </row>
    <row r="1074" spans="1:20" x14ac:dyDescent="0.25">
      <c r="A1074" t="str">
        <f t="shared" si="23"/>
        <v>224 non-ferro metalen</v>
      </c>
      <c r="B1074" s="10">
        <v>224</v>
      </c>
      <c r="C1074" s="3" t="s">
        <v>86</v>
      </c>
      <c r="D1074" s="193">
        <v>1.0309182646255708</v>
      </c>
      <c r="E1074" s="192"/>
      <c r="F1074" s="192"/>
      <c r="G1074" s="192"/>
      <c r="H1074" s="192"/>
      <c r="I1074" s="192"/>
      <c r="J1074" s="192"/>
      <c r="K1074" s="192"/>
      <c r="L1074" s="192"/>
      <c r="M1074" s="192"/>
      <c r="N1074" s="192"/>
      <c r="O1074" s="286"/>
      <c r="P1074" s="192"/>
      <c r="Q1074" s="192"/>
      <c r="R1074" s="192"/>
      <c r="S1074" s="192"/>
      <c r="T1074" s="192"/>
    </row>
    <row r="1075" spans="1:20" x14ac:dyDescent="0.25">
      <c r="A1075" t="str">
        <f t="shared" si="23"/>
        <v>224 non-ferro metalen</v>
      </c>
      <c r="B1075" s="10">
        <v>224</v>
      </c>
      <c r="C1075" s="3" t="s">
        <v>87</v>
      </c>
      <c r="D1075" s="192"/>
      <c r="E1075" s="193">
        <v>8.8219641711925201E-3</v>
      </c>
      <c r="F1075" s="193">
        <v>2.3586956315626573E-3</v>
      </c>
      <c r="G1075" s="193">
        <v>-3.0515059850869664E-3</v>
      </c>
      <c r="H1075" s="193">
        <v>-1.7751721599269521E-3</v>
      </c>
      <c r="I1075" s="193">
        <v>-6.9526090596858658E-3</v>
      </c>
      <c r="J1075" s="193">
        <v>1.0903323656748953E-2</v>
      </c>
      <c r="K1075" s="193">
        <v>1.1885016436186446E-2</v>
      </c>
      <c r="L1075" s="193">
        <v>-1.3507294727954644E-3</v>
      </c>
      <c r="M1075" s="193">
        <v>-9.6583234154401509E-3</v>
      </c>
      <c r="N1075" s="193">
        <v>2.123866279278408E-3</v>
      </c>
      <c r="O1075" s="285">
        <v>1.4232749137492728E-3</v>
      </c>
      <c r="P1075" s="193">
        <v>1.4232749137493839E-3</v>
      </c>
      <c r="Q1075" s="193">
        <v>1.4232749137490508E-3</v>
      </c>
      <c r="R1075" s="193">
        <v>1.4232749137493839E-3</v>
      </c>
      <c r="S1075" s="193">
        <v>1.4232749137491618E-3</v>
      </c>
      <c r="T1075" s="193">
        <v>1.4232749137493839E-3</v>
      </c>
    </row>
    <row r="1076" spans="1:20" x14ac:dyDescent="0.25">
      <c r="A1076" t="str">
        <f t="shared" si="23"/>
        <v>224 non-ferro metalen</v>
      </c>
      <c r="B1076" s="10">
        <v>224</v>
      </c>
      <c r="C1076" s="3" t="s">
        <v>88</v>
      </c>
      <c r="D1076" s="194"/>
      <c r="E1076" s="50">
        <v>0</v>
      </c>
      <c r="F1076" s="50">
        <v>0</v>
      </c>
      <c r="G1076" s="50">
        <v>0</v>
      </c>
      <c r="H1076" s="50">
        <v>0</v>
      </c>
      <c r="I1076" s="50">
        <v>0</v>
      </c>
      <c r="J1076" s="50">
        <v>0</v>
      </c>
      <c r="K1076" s="50">
        <v>0</v>
      </c>
      <c r="L1076" s="50">
        <v>0</v>
      </c>
      <c r="M1076" s="50">
        <v>-9.6583234154401509E-3</v>
      </c>
      <c r="N1076" s="50">
        <v>0</v>
      </c>
      <c r="O1076" s="284">
        <v>1.7574975352463323E-4</v>
      </c>
      <c r="P1076" s="50">
        <v>1.8379080306213147E-4</v>
      </c>
      <c r="Q1076" s="50">
        <v>2.0065366008189761E-4</v>
      </c>
      <c r="R1076" s="50">
        <v>2.1443420383348083E-4</v>
      </c>
      <c r="S1076" s="50">
        <v>2.3096363112421554E-4</v>
      </c>
      <c r="T1076" s="50">
        <v>2.384042601473563E-4</v>
      </c>
    </row>
    <row r="1077" spans="1:20" x14ac:dyDescent="0.25">
      <c r="A1077" t="str">
        <f t="shared" si="23"/>
        <v>224 non-ferro metalen</v>
      </c>
      <c r="B1077" s="10">
        <v>224</v>
      </c>
      <c r="C1077" s="3" t="s">
        <v>89</v>
      </c>
      <c r="D1077" s="194"/>
      <c r="E1077" s="50">
        <v>3.0615947497297009</v>
      </c>
      <c r="F1077" s="50">
        <v>5.6398034972969162</v>
      </c>
      <c r="G1077" s="50">
        <v>5.1402422255785014</v>
      </c>
      <c r="H1077" s="50">
        <v>4.3898890556737866</v>
      </c>
      <c r="I1077" s="50">
        <v>4.9178793503263636</v>
      </c>
      <c r="J1077" s="50">
        <v>6.2480710685927878</v>
      </c>
      <c r="K1077" s="50">
        <v>4.4148808447513259</v>
      </c>
      <c r="L1077" s="50">
        <v>2.5726530110493906</v>
      </c>
      <c r="M1077" s="50">
        <v>2.8414776050814834</v>
      </c>
      <c r="N1077" s="50">
        <v>4.481687840323235</v>
      </c>
      <c r="O1077" s="284">
        <v>5.3999411813459144</v>
      </c>
      <c r="P1077" s="50">
        <v>5.6470038011669814</v>
      </c>
      <c r="Q1077" s="50">
        <v>6.1651179619567618</v>
      </c>
      <c r="R1077" s="50">
        <v>6.5885275213609384</v>
      </c>
      <c r="S1077" s="50">
        <v>7.0963969968022003</v>
      </c>
      <c r="T1077" s="50">
        <v>7.3250115938141329</v>
      </c>
    </row>
    <row r="1078" spans="1:20" x14ac:dyDescent="0.25">
      <c r="A1078" t="str">
        <f t="shared" si="23"/>
        <v>224 non-ferro metalen</v>
      </c>
      <c r="B1078" s="10">
        <v>224</v>
      </c>
      <c r="C1078" s="3" t="s">
        <v>90</v>
      </c>
      <c r="D1078" s="194"/>
      <c r="E1078" s="50">
        <v>18.580958864501866</v>
      </c>
      <c r="F1078" s="50">
        <v>15.434981554175266</v>
      </c>
      <c r="G1078" s="50">
        <v>15.036183782060704</v>
      </c>
      <c r="H1078" s="50">
        <v>16.218713425555709</v>
      </c>
      <c r="I1078" s="50">
        <v>15.747829844852184</v>
      </c>
      <c r="J1078" s="50">
        <v>24.869094076434944</v>
      </c>
      <c r="K1078" s="50">
        <v>26.222968877164131</v>
      </c>
      <c r="L1078" s="50">
        <v>21.905456673873882</v>
      </c>
      <c r="M1078" s="50">
        <v>20.542386282988367</v>
      </c>
      <c r="N1078" s="50">
        <v>23.776166258815611</v>
      </c>
      <c r="O1078" s="284">
        <v>24.456635418469507</v>
      </c>
      <c r="P1078" s="50">
        <v>25.5755958322179</v>
      </c>
      <c r="Q1078" s="50">
        <v>27.922163824357334</v>
      </c>
      <c r="R1078" s="50">
        <v>29.839809383685783</v>
      </c>
      <c r="S1078" s="50">
        <v>32.139978623295981</v>
      </c>
      <c r="T1078" s="50">
        <v>33.175386910663214</v>
      </c>
    </row>
    <row r="1079" spans="1:20" x14ac:dyDescent="0.25">
      <c r="A1079" t="str">
        <f t="shared" si="23"/>
        <v>224 non-ferro metalen</v>
      </c>
      <c r="B1079" s="10">
        <v>224</v>
      </c>
      <c r="C1079" s="3" t="s">
        <v>91</v>
      </c>
      <c r="D1079" s="194"/>
      <c r="E1079" s="50">
        <v>20.690417627753796</v>
      </c>
      <c r="F1079" s="50">
        <v>19.029001441443189</v>
      </c>
      <c r="G1079" s="50">
        <v>16.985690980322509</v>
      </c>
      <c r="H1079" s="50">
        <v>18.449838321682151</v>
      </c>
      <c r="I1079" s="50">
        <v>16.954259822829982</v>
      </c>
      <c r="J1079" s="50">
        <v>23.071763407596752</v>
      </c>
      <c r="K1079" s="50">
        <v>23.839032625101993</v>
      </c>
      <c r="L1079" s="50">
        <v>20.913471448221959</v>
      </c>
      <c r="M1079" s="50">
        <v>20.494244378855029</v>
      </c>
      <c r="N1079" s="50">
        <v>27.073901935838776</v>
      </c>
      <c r="O1079" s="284">
        <v>28.39535567782227</v>
      </c>
      <c r="P1079" s="50">
        <v>27.736067625256428</v>
      </c>
      <c r="Q1079" s="50">
        <v>27.595889768486114</v>
      </c>
      <c r="R1079" s="50">
        <v>28.122224782588948</v>
      </c>
      <c r="S1079" s="50">
        <v>29.116926280493978</v>
      </c>
      <c r="T1079" s="50">
        <v>30.605629485298675</v>
      </c>
    </row>
    <row r="1080" spans="1:20" x14ac:dyDescent="0.25">
      <c r="A1080" t="str">
        <f t="shared" si="23"/>
        <v>224 non-ferro metalen</v>
      </c>
      <c r="B1080" s="10">
        <v>224</v>
      </c>
      <c r="C1080" s="3" t="s">
        <v>92</v>
      </c>
      <c r="D1080" s="194"/>
      <c r="E1080" s="50">
        <v>17.760463365849471</v>
      </c>
      <c r="F1080" s="50">
        <v>16.599652558089847</v>
      </c>
      <c r="G1080" s="50">
        <v>15.616018854124873</v>
      </c>
      <c r="H1080" s="50">
        <v>15.767673481820369</v>
      </c>
      <c r="I1080" s="50">
        <v>15.724852658335545</v>
      </c>
      <c r="J1080" s="50">
        <v>22.043508643460875</v>
      </c>
      <c r="K1080" s="50">
        <v>22.91233902917854</v>
      </c>
      <c r="L1080" s="50">
        <v>18.768420253296824</v>
      </c>
      <c r="M1080" s="50">
        <v>17.881461488381433</v>
      </c>
      <c r="N1080" s="50">
        <v>25.006433600681987</v>
      </c>
      <c r="O1080" s="284">
        <v>24.744017612755481</v>
      </c>
      <c r="P1080" s="50">
        <v>25.811722810060061</v>
      </c>
      <c r="Q1080" s="50">
        <v>26.72588924092171</v>
      </c>
      <c r="R1080" s="50">
        <v>27.530648985020935</v>
      </c>
      <c r="S1080" s="50">
        <v>27.916928855235899</v>
      </c>
      <c r="T1080" s="50">
        <v>29.573393969166315</v>
      </c>
    </row>
    <row r="1081" spans="1:20" x14ac:dyDescent="0.25">
      <c r="A1081" t="str">
        <f t="shared" si="23"/>
        <v>224 non-ferro metalen</v>
      </c>
      <c r="B1081" s="10">
        <v>224</v>
      </c>
      <c r="C1081" s="3" t="s">
        <v>93</v>
      </c>
      <c r="D1081" s="194"/>
      <c r="E1081" s="50">
        <v>14.136688787054277</v>
      </c>
      <c r="F1081" s="50">
        <v>12.630747217320518</v>
      </c>
      <c r="G1081" s="50">
        <v>12.297351504899448</v>
      </c>
      <c r="H1081" s="50">
        <v>13.670569931243085</v>
      </c>
      <c r="I1081" s="50">
        <v>13.199985785117279</v>
      </c>
      <c r="J1081" s="50">
        <v>19.767460718302623</v>
      </c>
      <c r="K1081" s="50">
        <v>20.267900552814247</v>
      </c>
      <c r="L1081" s="50">
        <v>16.563931257964228</v>
      </c>
      <c r="M1081" s="50">
        <v>13.585887265908902</v>
      </c>
      <c r="N1081" s="50">
        <v>19.21488147747996</v>
      </c>
      <c r="O1081" s="284">
        <v>20.835330217618107</v>
      </c>
      <c r="P1081" s="50">
        <v>22.720011397642445</v>
      </c>
      <c r="Q1081" s="50">
        <v>24.428874738505531</v>
      </c>
      <c r="R1081" s="50">
        <v>26.565029169173311</v>
      </c>
      <c r="S1081" s="50">
        <v>28.312506842815182</v>
      </c>
      <c r="T1081" s="50">
        <v>28.352995935402653</v>
      </c>
    </row>
    <row r="1082" spans="1:20" x14ac:dyDescent="0.25">
      <c r="A1082" t="str">
        <f t="shared" si="23"/>
        <v>224 non-ferro metalen</v>
      </c>
      <c r="B1082" s="10">
        <v>224</v>
      </c>
      <c r="C1082" s="3" t="s">
        <v>94</v>
      </c>
      <c r="D1082" s="194"/>
      <c r="E1082" s="50">
        <v>22.646838828434316</v>
      </c>
      <c r="F1082" s="50">
        <v>17.098596092802243</v>
      </c>
      <c r="G1082" s="50">
        <v>14.318946911011947</v>
      </c>
      <c r="H1082" s="50">
        <v>13.983949567165645</v>
      </c>
      <c r="I1082" s="50">
        <v>11.967966272915861</v>
      </c>
      <c r="J1082" s="50">
        <v>16.515230082995018</v>
      </c>
      <c r="K1082" s="50">
        <v>17.449715292214705</v>
      </c>
      <c r="L1082" s="50">
        <v>13.177553029627742</v>
      </c>
      <c r="M1082" s="50">
        <v>11.2190247129013</v>
      </c>
      <c r="N1082" s="50">
        <v>15.763901262261518</v>
      </c>
      <c r="O1082" s="284">
        <v>16.77223516280424</v>
      </c>
      <c r="P1082" s="50">
        <v>18.134512783230399</v>
      </c>
      <c r="Q1082" s="50">
        <v>19.869335979984445</v>
      </c>
      <c r="R1082" s="50">
        <v>20.540966011533651</v>
      </c>
      <c r="S1082" s="50">
        <v>22.037206400665092</v>
      </c>
      <c r="T1082" s="50">
        <v>24.20991672758565</v>
      </c>
    </row>
    <row r="1083" spans="1:20" x14ac:dyDescent="0.25">
      <c r="A1083" t="str">
        <f t="shared" si="23"/>
        <v>224 non-ferro metalen</v>
      </c>
      <c r="B1083" s="10">
        <v>224</v>
      </c>
      <c r="C1083" s="3" t="s">
        <v>95</v>
      </c>
      <c r="D1083" s="192"/>
      <c r="E1083" s="50">
        <v>19.475212693881229</v>
      </c>
      <c r="F1083" s="50">
        <v>17.647084971864821</v>
      </c>
      <c r="G1083" s="50">
        <v>14.955525074629366</v>
      </c>
      <c r="H1083" s="50">
        <v>15.279727073091335</v>
      </c>
      <c r="I1083" s="50">
        <v>11.674514339856206</v>
      </c>
      <c r="J1083" s="50">
        <v>17.69604571663502</v>
      </c>
      <c r="K1083" s="50">
        <v>16.042158120894364</v>
      </c>
      <c r="L1083" s="50">
        <v>10.531249004071924</v>
      </c>
      <c r="M1083" s="50">
        <v>7.1082149141365054</v>
      </c>
      <c r="N1083" s="50">
        <v>10.193296918671255</v>
      </c>
      <c r="O1083" s="284">
        <v>9.5572249435785448</v>
      </c>
      <c r="P1083" s="50">
        <v>9.7109745757478692</v>
      </c>
      <c r="Q1083" s="50">
        <v>9.6860467309923912</v>
      </c>
      <c r="R1083" s="50">
        <v>10.53435206442102</v>
      </c>
      <c r="S1083" s="50">
        <v>11.540415083466581</v>
      </c>
      <c r="T1083" s="50">
        <v>12.425376026905674</v>
      </c>
    </row>
    <row r="1084" spans="1:20" x14ac:dyDescent="0.25">
      <c r="A1084" t="str">
        <f t="shared" si="23"/>
        <v>224 non-ferro metalen</v>
      </c>
      <c r="B1084" s="10">
        <v>224</v>
      </c>
      <c r="C1084" s="3" t="s">
        <v>96</v>
      </c>
      <c r="D1084" s="192"/>
      <c r="E1084" s="50">
        <v>12.902113127980179</v>
      </c>
      <c r="F1084" s="50">
        <v>11.416035735253001</v>
      </c>
      <c r="G1084" s="50">
        <v>10.650418969429092</v>
      </c>
      <c r="H1084" s="50">
        <v>12.733523295429784</v>
      </c>
      <c r="I1084" s="50">
        <v>12.58706573846283</v>
      </c>
      <c r="J1084" s="50">
        <v>24.016829667554596</v>
      </c>
      <c r="K1084" s="50">
        <v>26.095752152983366</v>
      </c>
      <c r="L1084" s="50">
        <v>18.993684326443169</v>
      </c>
      <c r="M1084" s="50">
        <v>13.735943799680802</v>
      </c>
      <c r="N1084" s="50">
        <v>19.162675546002024</v>
      </c>
      <c r="O1084" s="284">
        <v>16.14810959850994</v>
      </c>
      <c r="P1084" s="50">
        <v>14.411829064162204</v>
      </c>
      <c r="Q1084" s="50">
        <v>13.731816832689631</v>
      </c>
      <c r="R1084" s="50">
        <v>12.779738499180354</v>
      </c>
      <c r="S1084" s="50">
        <v>11.686129560774006</v>
      </c>
      <c r="T1084" s="50">
        <v>11.202890592161481</v>
      </c>
    </row>
    <row r="1085" spans="1:20" x14ac:dyDescent="0.25">
      <c r="A1085" t="str">
        <f t="shared" si="23"/>
        <v>224 non-ferro metalen</v>
      </c>
      <c r="B1085" s="10">
        <v>224</v>
      </c>
      <c r="C1085" s="3" t="s">
        <v>97</v>
      </c>
      <c r="D1085" s="192"/>
      <c r="E1085" s="50">
        <v>17.562531099948323</v>
      </c>
      <c r="F1085" s="50">
        <v>20.771393999632529</v>
      </c>
      <c r="G1085" s="50">
        <v>24.883359820700107</v>
      </c>
      <c r="H1085" s="50">
        <v>31.351331119544696</v>
      </c>
      <c r="I1085" s="50">
        <v>31.34761637820213</v>
      </c>
      <c r="J1085" s="50">
        <v>36.331439427613944</v>
      </c>
      <c r="K1085" s="50">
        <v>40.18944824817558</v>
      </c>
      <c r="L1085" s="50">
        <v>44.676988761340809</v>
      </c>
      <c r="M1085" s="50">
        <v>50.098411763026554</v>
      </c>
      <c r="N1085" s="50">
        <v>60.998858529348063</v>
      </c>
      <c r="O1085" s="284">
        <v>72.652525606918516</v>
      </c>
      <c r="P1085" s="50">
        <v>76.460396346542851</v>
      </c>
      <c r="Q1085" s="50">
        <v>74.233537813801149</v>
      </c>
      <c r="R1085" s="50">
        <v>67.402030613437063</v>
      </c>
      <c r="S1085" s="50">
        <v>62.361472070837692</v>
      </c>
      <c r="T1085" s="50">
        <v>54.328073914029986</v>
      </c>
    </row>
    <row r="1086" spans="1:20" x14ac:dyDescent="0.25">
      <c r="A1086" t="str">
        <f t="shared" si="23"/>
        <v>224 non-ferro metalen</v>
      </c>
      <c r="B1086" s="10">
        <v>224</v>
      </c>
      <c r="C1086" s="3" t="s">
        <v>98</v>
      </c>
      <c r="D1086" s="192"/>
      <c r="E1086" s="50">
        <v>1.225559515976949</v>
      </c>
      <c r="F1086" s="50">
        <v>1.2061697103580595</v>
      </c>
      <c r="G1086" s="50">
        <v>1.1899391055081106</v>
      </c>
      <c r="H1086" s="50">
        <v>1.1937681069835906</v>
      </c>
      <c r="I1086" s="50">
        <v>1.5709810617124185</v>
      </c>
      <c r="J1086" s="50">
        <v>1.2318035944336183</v>
      </c>
      <c r="K1086" s="50">
        <v>2.0579144546198846</v>
      </c>
      <c r="L1086" s="50">
        <v>2.3900828700899703</v>
      </c>
      <c r="M1086" s="50">
        <v>2.7302768575064524</v>
      </c>
      <c r="N1086" s="50">
        <v>2.8127521853694821</v>
      </c>
      <c r="O1086" s="284">
        <v>3.4660853605429951</v>
      </c>
      <c r="P1086" s="50">
        <v>11.616289572794093</v>
      </c>
      <c r="Q1086" s="50">
        <v>13.072447499915242</v>
      </c>
      <c r="R1086" s="50">
        <v>20.996588335706111</v>
      </c>
      <c r="S1086" s="50">
        <v>20.36620710367367</v>
      </c>
      <c r="T1086" s="50">
        <v>24.084270987143764</v>
      </c>
    </row>
    <row r="1087" spans="1:20" x14ac:dyDescent="0.25">
      <c r="A1087" t="str">
        <f t="shared" si="23"/>
        <v>224 non-ferro metalen</v>
      </c>
      <c r="B1087" s="10">
        <v>224</v>
      </c>
      <c r="C1087" s="3" t="s">
        <v>26</v>
      </c>
      <c r="D1087" s="194"/>
      <c r="E1087" s="50">
        <v>31.690203743905453</v>
      </c>
      <c r="F1087" s="50">
        <v>33.393599445243588</v>
      </c>
      <c r="G1087" s="50">
        <v>36.723717895637307</v>
      </c>
      <c r="H1087" s="50">
        <v>45.27862252195807</v>
      </c>
      <c r="I1087" s="50">
        <v>45.505663178377375</v>
      </c>
      <c r="J1087" s="50">
        <v>61.580072689602162</v>
      </c>
      <c r="K1087" s="50">
        <v>68.343114855778836</v>
      </c>
      <c r="L1087" s="50">
        <v>66.060755957873951</v>
      </c>
      <c r="M1087" s="50">
        <v>66.564632420213812</v>
      </c>
      <c r="N1087" s="50">
        <v>82.974286260719566</v>
      </c>
      <c r="O1087" s="284">
        <v>92.26672056597144</v>
      </c>
      <c r="P1087" s="50">
        <v>102.48851498349914</v>
      </c>
      <c r="Q1087" s="50">
        <v>101.03780214640602</v>
      </c>
      <c r="R1087" s="50">
        <v>101.17835744832352</v>
      </c>
      <c r="S1087" s="50">
        <v>94.413808735285372</v>
      </c>
      <c r="T1087" s="50">
        <v>89.615235493335234</v>
      </c>
    </row>
    <row r="1088" spans="1:20" x14ac:dyDescent="0.25">
      <c r="A1088" t="str">
        <f t="shared" si="23"/>
        <v>224 non-ferro metalen</v>
      </c>
      <c r="B1088" s="10">
        <v>224</v>
      </c>
      <c r="C1088" s="3" t="s">
        <v>19</v>
      </c>
      <c r="D1088" s="194"/>
      <c r="E1088" s="50">
        <v>148.04237866111012</v>
      </c>
      <c r="F1088" s="50">
        <v>137.4734667782364</v>
      </c>
      <c r="G1088" s="50">
        <v>131.07367722826464</v>
      </c>
      <c r="H1088" s="50">
        <v>143.03898337819012</v>
      </c>
      <c r="I1088" s="50">
        <v>135.69295125261078</v>
      </c>
      <c r="J1088" s="50">
        <v>191.79124640362019</v>
      </c>
      <c r="K1088" s="50">
        <v>199.49211019789814</v>
      </c>
      <c r="L1088" s="50">
        <v>170.4934906359799</v>
      </c>
      <c r="M1088" s="50">
        <v>160.2276707450514</v>
      </c>
      <c r="N1088" s="50">
        <v>208.48455555479191</v>
      </c>
      <c r="O1088" s="284">
        <v>222.42763653011903</v>
      </c>
      <c r="P1088" s="50">
        <v>237.82458759962427</v>
      </c>
      <c r="Q1088" s="50">
        <v>243.43132104527041</v>
      </c>
      <c r="R1088" s="50">
        <v>250.90012980031196</v>
      </c>
      <c r="S1088" s="50">
        <v>252.5743987816914</v>
      </c>
      <c r="T1088" s="50">
        <v>255.28318454643167</v>
      </c>
    </row>
    <row r="1089" spans="1:20" x14ac:dyDescent="0.25">
      <c r="A1089" t="str">
        <f t="shared" si="23"/>
        <v>224 non-ferro metalen</v>
      </c>
      <c r="B1089" s="10">
        <v>224</v>
      </c>
      <c r="C1089" s="3" t="s">
        <v>20</v>
      </c>
      <c r="D1089" s="194"/>
      <c r="E1089" s="193">
        <v>0.21406170334812571</v>
      </c>
      <c r="F1089" s="193">
        <v>0.24290941537912952</v>
      </c>
      <c r="G1089" s="193">
        <v>0.28017614727999884</v>
      </c>
      <c r="H1089" s="193">
        <v>0.3165474296069552</v>
      </c>
      <c r="I1089" s="193">
        <v>0.33535760522786795</v>
      </c>
      <c r="J1089" s="193">
        <v>0.32107864068002528</v>
      </c>
      <c r="K1089" s="193">
        <v>0.34258555282202285</v>
      </c>
      <c r="L1089" s="193">
        <v>0.3874679069063115</v>
      </c>
      <c r="M1089" s="193">
        <v>0.4154378086549676</v>
      </c>
      <c r="N1089" s="193">
        <v>0.39798768805640888</v>
      </c>
      <c r="O1089" s="285">
        <v>0.41481680066981047</v>
      </c>
      <c r="P1089" s="193">
        <v>0.43094162810465048</v>
      </c>
      <c r="Q1089" s="193">
        <v>0.41505670557329899</v>
      </c>
      <c r="R1089" s="193">
        <v>0.40326147909469007</v>
      </c>
      <c r="S1089" s="193">
        <v>0.37380593278929436</v>
      </c>
      <c r="T1089" s="193">
        <v>0.35104245370707426</v>
      </c>
    </row>
    <row r="1090" spans="1:20" x14ac:dyDescent="0.25">
      <c r="A1090" t="str">
        <f t="shared" si="23"/>
        <v>224 non-ferro metalen</v>
      </c>
      <c r="B1090" s="10">
        <v>224</v>
      </c>
      <c r="C1090" s="3" t="s">
        <v>29</v>
      </c>
      <c r="D1090" s="194"/>
      <c r="E1090" s="50">
        <v>148.04237866111012</v>
      </c>
      <c r="F1090" s="50">
        <v>137.4734667782364</v>
      </c>
      <c r="G1090" s="50">
        <v>131.07367722826464</v>
      </c>
      <c r="H1090" s="50">
        <v>143.03898337819012</v>
      </c>
      <c r="I1090" s="50">
        <v>135.69295125261078</v>
      </c>
      <c r="J1090" s="50">
        <v>191.79124640362019</v>
      </c>
      <c r="K1090" s="50">
        <v>199.49211019789814</v>
      </c>
      <c r="L1090" s="50">
        <v>170.4934906359799</v>
      </c>
      <c r="M1090" s="50">
        <v>160.2276707450514</v>
      </c>
      <c r="N1090" s="50">
        <v>208.48455555479191</v>
      </c>
      <c r="O1090" s="284">
        <v>222.42763653011903</v>
      </c>
      <c r="P1090" s="50">
        <v>237.82458759962427</v>
      </c>
      <c r="Q1090" s="50">
        <v>243.43132104527041</v>
      </c>
      <c r="R1090" s="50">
        <v>250.90012980031196</v>
      </c>
      <c r="S1090" s="50">
        <v>252.5743987816914</v>
      </c>
      <c r="T1090" s="50">
        <v>255.28318454643167</v>
      </c>
    </row>
    <row r="1091" spans="1:20" x14ac:dyDescent="0.25">
      <c r="A1091" t="str">
        <f t="shared" ref="A1091:A1154" si="24">VLOOKUP(B1091,$AN$3:$AO$60,2)</f>
        <v>226 internationale handel, vervoer en logistiek</v>
      </c>
      <c r="B1091" s="10">
        <v>226</v>
      </c>
      <c r="C1091" s="3" t="s">
        <v>25</v>
      </c>
      <c r="D1091" s="50">
        <v>35862</v>
      </c>
      <c r="E1091" s="50">
        <v>36776</v>
      </c>
      <c r="F1091" s="50">
        <v>37308</v>
      </c>
      <c r="G1091" s="50">
        <v>38410</v>
      </c>
      <c r="H1091" s="50">
        <v>39992</v>
      </c>
      <c r="I1091" s="50">
        <v>41754</v>
      </c>
      <c r="J1091" s="50">
        <v>41507</v>
      </c>
      <c r="K1091" s="50">
        <v>43534</v>
      </c>
      <c r="L1091" s="50">
        <v>45980</v>
      </c>
      <c r="M1091" s="50">
        <v>47434</v>
      </c>
      <c r="N1091" s="50">
        <v>46241.582504240752</v>
      </c>
      <c r="O1091" s="284">
        <v>47431.455510327658</v>
      </c>
      <c r="P1091" s="50">
        <v>48651.945932470473</v>
      </c>
      <c r="Q1091" s="50">
        <v>49903.841607825823</v>
      </c>
      <c r="R1091" s="50">
        <v>51187.950645913865</v>
      </c>
      <c r="S1091" s="50">
        <v>52505.10195025985</v>
      </c>
      <c r="T1091" s="50">
        <v>53856.145753458535</v>
      </c>
    </row>
    <row r="1092" spans="1:20" x14ac:dyDescent="0.25">
      <c r="A1092" t="str">
        <f t="shared" si="24"/>
        <v>226 internationale handel, vervoer en logistiek</v>
      </c>
      <c r="B1092" s="10">
        <v>226</v>
      </c>
      <c r="C1092" s="3" t="s">
        <v>83</v>
      </c>
      <c r="D1092" s="192"/>
      <c r="E1092" s="50">
        <v>914</v>
      </c>
      <c r="F1092" s="50">
        <v>532</v>
      </c>
      <c r="G1092" s="50">
        <v>1102</v>
      </c>
      <c r="H1092" s="50">
        <v>1582</v>
      </c>
      <c r="I1092" s="50">
        <v>1762</v>
      </c>
      <c r="J1092" s="50">
        <v>-247</v>
      </c>
      <c r="K1092" s="50">
        <v>2027</v>
      </c>
      <c r="L1092" s="50">
        <v>2446</v>
      </c>
      <c r="M1092" s="50">
        <v>1454</v>
      </c>
      <c r="N1092" s="50">
        <v>-1192.4174957592477</v>
      </c>
      <c r="O1092" s="284">
        <v>1189.8730060869057</v>
      </c>
      <c r="P1092" s="50">
        <v>1220.4904221428151</v>
      </c>
      <c r="Q1092" s="50">
        <v>1251.8956753553502</v>
      </c>
      <c r="R1092" s="50">
        <v>1284.1090380880414</v>
      </c>
      <c r="S1092" s="50">
        <v>1317.1513043459854</v>
      </c>
      <c r="T1092" s="50">
        <v>1351.0438031986851</v>
      </c>
    </row>
    <row r="1093" spans="1:20" x14ac:dyDescent="0.25">
      <c r="A1093" t="str">
        <f t="shared" si="24"/>
        <v>226 internationale handel, vervoer en logistiek</v>
      </c>
      <c r="B1093" s="10">
        <v>226</v>
      </c>
      <c r="C1093" s="3" t="s">
        <v>84</v>
      </c>
      <c r="D1093" s="192"/>
      <c r="E1093" s="193">
        <v>1.0254865874742067</v>
      </c>
      <c r="F1093" s="193">
        <v>1.0144659560582989</v>
      </c>
      <c r="G1093" s="193">
        <v>1.0295379007183445</v>
      </c>
      <c r="H1093" s="193">
        <v>1.0411871908357198</v>
      </c>
      <c r="I1093" s="193">
        <v>1.0440588117623524</v>
      </c>
      <c r="J1093" s="193">
        <v>0.99408439909948743</v>
      </c>
      <c r="K1093" s="193">
        <v>1.0488351362420796</v>
      </c>
      <c r="L1093" s="193">
        <v>1.0561859695869895</v>
      </c>
      <c r="M1093" s="193">
        <v>1.0316224445411049</v>
      </c>
      <c r="N1093" s="193">
        <v>0.97486154455118168</v>
      </c>
      <c r="O1093" s="285">
        <v>1.0257316670764411</v>
      </c>
      <c r="P1093" s="193">
        <v>1.0257316670764418</v>
      </c>
      <c r="Q1093" s="193">
        <v>1.0257316670764411</v>
      </c>
      <c r="R1093" s="193">
        <v>1.0257316670764414</v>
      </c>
      <c r="S1093" s="193">
        <v>1.0257316670764418</v>
      </c>
      <c r="T1093" s="193">
        <v>1.0257316670764411</v>
      </c>
    </row>
    <row r="1094" spans="1:20" x14ac:dyDescent="0.25">
      <c r="A1094" t="str">
        <f t="shared" si="24"/>
        <v>226 internationale handel, vervoer en logistiek</v>
      </c>
      <c r="B1094" s="10">
        <v>226</v>
      </c>
      <c r="C1094" s="3" t="s">
        <v>8</v>
      </c>
      <c r="D1094" s="50">
        <v>29</v>
      </c>
      <c r="E1094" s="50">
        <v>45</v>
      </c>
      <c r="F1094" s="50">
        <v>33</v>
      </c>
      <c r="G1094" s="50">
        <v>27</v>
      </c>
      <c r="H1094" s="50">
        <v>38</v>
      </c>
      <c r="I1094" s="50">
        <v>63</v>
      </c>
      <c r="J1094" s="50">
        <v>36</v>
      </c>
      <c r="K1094" s="50">
        <v>63</v>
      </c>
      <c r="L1094" s="50">
        <v>68</v>
      </c>
      <c r="M1094" s="50">
        <v>108</v>
      </c>
      <c r="N1094" s="50">
        <v>45.404851060642159</v>
      </c>
      <c r="O1094" s="284">
        <v>48.361878993440868</v>
      </c>
      <c r="P1094" s="50">
        <v>52.229427853917493</v>
      </c>
      <c r="Q1094" s="50">
        <v>55.971160233359107</v>
      </c>
      <c r="R1094" s="50">
        <v>59.487029671685434</v>
      </c>
      <c r="S1094" s="50">
        <v>62.90209985653145</v>
      </c>
      <c r="T1094" s="50">
        <v>64.90746543393098</v>
      </c>
    </row>
    <row r="1095" spans="1:20" x14ac:dyDescent="0.25">
      <c r="A1095" t="str">
        <f t="shared" si="24"/>
        <v>226 internationale handel, vervoer en logistiek</v>
      </c>
      <c r="B1095" s="10">
        <v>226</v>
      </c>
      <c r="C1095" s="3" t="s">
        <v>9</v>
      </c>
      <c r="D1095" s="50">
        <v>1700</v>
      </c>
      <c r="E1095" s="50">
        <v>1865</v>
      </c>
      <c r="F1095" s="50">
        <v>1855</v>
      </c>
      <c r="G1095" s="50">
        <v>1872</v>
      </c>
      <c r="H1095" s="50">
        <v>1966</v>
      </c>
      <c r="I1095" s="50">
        <v>2183</v>
      </c>
      <c r="J1095" s="50">
        <v>1967</v>
      </c>
      <c r="K1095" s="50">
        <v>2252</v>
      </c>
      <c r="L1095" s="50">
        <v>2407</v>
      </c>
      <c r="M1095" s="50">
        <v>2568</v>
      </c>
      <c r="N1095" s="50">
        <v>1837.1158855614726</v>
      </c>
      <c r="O1095" s="284">
        <v>1956.7595549601028</v>
      </c>
      <c r="P1095" s="50">
        <v>2113.2436152266423</v>
      </c>
      <c r="Q1095" s="50">
        <v>2264.6370419909126</v>
      </c>
      <c r="R1095" s="50">
        <v>2406.8918770102528</v>
      </c>
      <c r="S1095" s="50">
        <v>2545.0682951755425</v>
      </c>
      <c r="T1095" s="50">
        <v>2626.206959272874</v>
      </c>
    </row>
    <row r="1096" spans="1:20" x14ac:dyDescent="0.25">
      <c r="A1096" t="str">
        <f t="shared" si="24"/>
        <v>226 internationale handel, vervoer en logistiek</v>
      </c>
      <c r="B1096" s="10">
        <v>226</v>
      </c>
      <c r="C1096" s="3" t="s">
        <v>10</v>
      </c>
      <c r="D1096" s="50">
        <v>4685</v>
      </c>
      <c r="E1096" s="50">
        <v>4764</v>
      </c>
      <c r="F1096" s="50">
        <v>5043</v>
      </c>
      <c r="G1096" s="50">
        <v>5234</v>
      </c>
      <c r="H1096" s="50">
        <v>5570</v>
      </c>
      <c r="I1096" s="50">
        <v>5798</v>
      </c>
      <c r="J1096" s="50">
        <v>5652</v>
      </c>
      <c r="K1096" s="50">
        <v>5828</v>
      </c>
      <c r="L1096" s="50">
        <v>6190</v>
      </c>
      <c r="M1096" s="50">
        <v>6205</v>
      </c>
      <c r="N1096" s="50">
        <v>4893.8416822596846</v>
      </c>
      <c r="O1096" s="284">
        <v>5212.5571105695126</v>
      </c>
      <c r="P1096" s="50">
        <v>5629.4106268666483</v>
      </c>
      <c r="Q1096" s="50">
        <v>6032.7033467990541</v>
      </c>
      <c r="R1096" s="50">
        <v>6411.6520274958375</v>
      </c>
      <c r="S1096" s="50">
        <v>6779.7363274777999</v>
      </c>
      <c r="T1096" s="50">
        <v>6995.8793479171609</v>
      </c>
    </row>
    <row r="1097" spans="1:20" x14ac:dyDescent="0.25">
      <c r="A1097" t="str">
        <f t="shared" si="24"/>
        <v>226 internationale handel, vervoer en logistiek</v>
      </c>
      <c r="B1097" s="10">
        <v>226</v>
      </c>
      <c r="C1097" s="3" t="s">
        <v>11</v>
      </c>
      <c r="D1097" s="50">
        <v>5545</v>
      </c>
      <c r="E1097" s="50">
        <v>5535</v>
      </c>
      <c r="F1097" s="50">
        <v>5334</v>
      </c>
      <c r="G1097" s="50">
        <v>5375</v>
      </c>
      <c r="H1097" s="50">
        <v>5625</v>
      </c>
      <c r="I1097" s="50">
        <v>5988</v>
      </c>
      <c r="J1097" s="50">
        <v>6017</v>
      </c>
      <c r="K1097" s="50">
        <v>6438</v>
      </c>
      <c r="L1097" s="50">
        <v>6977</v>
      </c>
      <c r="M1097" s="50">
        <v>7200</v>
      </c>
      <c r="N1097" s="50">
        <v>7199.3294638034495</v>
      </c>
      <c r="O1097" s="284">
        <v>6926.4374311350775</v>
      </c>
      <c r="P1097" s="50">
        <v>6661.4893096155174</v>
      </c>
      <c r="Q1097" s="50">
        <v>6458.80604198732</v>
      </c>
      <c r="R1097" s="50">
        <v>6342.7032056658045</v>
      </c>
      <c r="S1097" s="50">
        <v>6403.0874054732558</v>
      </c>
      <c r="T1097" s="50">
        <v>6832.2368955897091</v>
      </c>
    </row>
    <row r="1098" spans="1:20" x14ac:dyDescent="0.25">
      <c r="A1098" t="str">
        <f t="shared" si="24"/>
        <v>226 internationale handel, vervoer en logistiek</v>
      </c>
      <c r="B1098" s="10">
        <v>226</v>
      </c>
      <c r="C1098" s="3" t="s">
        <v>12</v>
      </c>
      <c r="D1098" s="50">
        <v>5218</v>
      </c>
      <c r="E1098" s="50">
        <v>5388</v>
      </c>
      <c r="F1098" s="50">
        <v>5541</v>
      </c>
      <c r="G1098" s="50">
        <v>5754</v>
      </c>
      <c r="H1098" s="50">
        <v>5825</v>
      </c>
      <c r="I1098" s="50">
        <v>5892</v>
      </c>
      <c r="J1098" s="50">
        <v>5855</v>
      </c>
      <c r="K1098" s="50">
        <v>6014</v>
      </c>
      <c r="L1098" s="50">
        <v>6195</v>
      </c>
      <c r="M1098" s="50">
        <v>6334</v>
      </c>
      <c r="N1098" s="50">
        <v>6658.6443004658076</v>
      </c>
      <c r="O1098" s="284">
        <v>6947.0847162567061</v>
      </c>
      <c r="P1098" s="50">
        <v>7241.4147933145996</v>
      </c>
      <c r="Q1098" s="50">
        <v>7536.4346852710878</v>
      </c>
      <c r="R1098" s="50">
        <v>7734.2590423855481</v>
      </c>
      <c r="S1098" s="50">
        <v>7733.5387506297957</v>
      </c>
      <c r="T1098" s="50">
        <v>7440.3974073991958</v>
      </c>
    </row>
    <row r="1099" spans="1:20" x14ac:dyDescent="0.25">
      <c r="A1099" t="str">
        <f t="shared" si="24"/>
        <v>226 internationale handel, vervoer en logistiek</v>
      </c>
      <c r="B1099" s="10">
        <v>226</v>
      </c>
      <c r="C1099" s="3" t="s">
        <v>13</v>
      </c>
      <c r="D1099" s="50">
        <v>5341</v>
      </c>
      <c r="E1099" s="50">
        <v>5210</v>
      </c>
      <c r="F1099" s="50">
        <v>5003</v>
      </c>
      <c r="G1099" s="50">
        <v>5000</v>
      </c>
      <c r="H1099" s="50">
        <v>5163</v>
      </c>
      <c r="I1099" s="50">
        <v>5434</v>
      </c>
      <c r="J1099" s="50">
        <v>5504</v>
      </c>
      <c r="K1099" s="50">
        <v>5864</v>
      </c>
      <c r="L1099" s="50">
        <v>6220</v>
      </c>
      <c r="M1099" s="50">
        <v>6381</v>
      </c>
      <c r="N1099" s="50">
        <v>6440.5442814834569</v>
      </c>
      <c r="O1099" s="284">
        <v>6485.0433834764872</v>
      </c>
      <c r="P1099" s="50">
        <v>6561.8471083718578</v>
      </c>
      <c r="Q1099" s="50">
        <v>6639.5174197906035</v>
      </c>
      <c r="R1099" s="50">
        <v>6803.9995520097309</v>
      </c>
      <c r="S1099" s="50">
        <v>7152.7333181814811</v>
      </c>
      <c r="T1099" s="50">
        <v>7462.576775684287</v>
      </c>
    </row>
    <row r="1100" spans="1:20" x14ac:dyDescent="0.25">
      <c r="A1100" t="str">
        <f t="shared" si="24"/>
        <v>226 internationale handel, vervoer en logistiek</v>
      </c>
      <c r="B1100" s="10">
        <v>226</v>
      </c>
      <c r="C1100" s="3" t="s">
        <v>14</v>
      </c>
      <c r="D1100" s="50">
        <v>5261</v>
      </c>
      <c r="E1100" s="50">
        <v>5310</v>
      </c>
      <c r="F1100" s="50">
        <v>5364</v>
      </c>
      <c r="G1100" s="50">
        <v>5490</v>
      </c>
      <c r="H1100" s="50">
        <v>5468</v>
      </c>
      <c r="I1100" s="50">
        <v>5410</v>
      </c>
      <c r="J1100" s="50">
        <v>5224</v>
      </c>
      <c r="K1100" s="50">
        <v>5157</v>
      </c>
      <c r="L1100" s="50">
        <v>5296</v>
      </c>
      <c r="M1100" s="50">
        <v>5464</v>
      </c>
      <c r="N1100" s="50">
        <v>5754.7972450552297</v>
      </c>
      <c r="O1100" s="284">
        <v>6054.9024545185093</v>
      </c>
      <c r="P1100" s="50">
        <v>6391.6942164430293</v>
      </c>
      <c r="Q1100" s="50">
        <v>6665.9907747339475</v>
      </c>
      <c r="R1100" s="50">
        <v>6854.4870763141926</v>
      </c>
      <c r="S1100" s="50">
        <v>6918.4497009649958</v>
      </c>
      <c r="T1100" s="50">
        <v>6966.250754016055</v>
      </c>
    </row>
    <row r="1101" spans="1:20" x14ac:dyDescent="0.25">
      <c r="A1101" t="str">
        <f t="shared" si="24"/>
        <v>226 internationale handel, vervoer en logistiek</v>
      </c>
      <c r="B1101" s="10">
        <v>226</v>
      </c>
      <c r="C1101" s="3" t="s">
        <v>15</v>
      </c>
      <c r="D1101" s="50">
        <v>4218</v>
      </c>
      <c r="E1101" s="50">
        <v>4467</v>
      </c>
      <c r="F1101" s="50">
        <v>4636</v>
      </c>
      <c r="G1101" s="50">
        <v>4821</v>
      </c>
      <c r="H1101" s="50">
        <v>5064</v>
      </c>
      <c r="I1101" s="50">
        <v>5205</v>
      </c>
      <c r="J1101" s="50">
        <v>5107</v>
      </c>
      <c r="K1101" s="50">
        <v>5334</v>
      </c>
      <c r="L1101" s="50">
        <v>5547</v>
      </c>
      <c r="M1101" s="50">
        <v>5603</v>
      </c>
      <c r="N1101" s="50">
        <v>5551.0335313081978</v>
      </c>
      <c r="O1101" s="284">
        <v>5480.0656325459076</v>
      </c>
      <c r="P1101" s="50">
        <v>5374.87653928906</v>
      </c>
      <c r="Q1101" s="50">
        <v>5397.8434203871884</v>
      </c>
      <c r="R1101" s="50">
        <v>5594.9588849161246</v>
      </c>
      <c r="S1101" s="50">
        <v>5893.8812767494392</v>
      </c>
      <c r="T1101" s="50">
        <v>6202.3429462336626</v>
      </c>
    </row>
    <row r="1102" spans="1:20" x14ac:dyDescent="0.25">
      <c r="A1102" t="str">
        <f t="shared" si="24"/>
        <v>226 internationale handel, vervoer en logistiek</v>
      </c>
      <c r="B1102" s="10">
        <v>226</v>
      </c>
      <c r="C1102" s="3" t="s">
        <v>16</v>
      </c>
      <c r="D1102" s="50">
        <v>2796</v>
      </c>
      <c r="E1102" s="50">
        <v>3012</v>
      </c>
      <c r="F1102" s="50">
        <v>3185</v>
      </c>
      <c r="G1102" s="50">
        <v>3400</v>
      </c>
      <c r="H1102" s="50">
        <v>3679</v>
      </c>
      <c r="I1102" s="50">
        <v>3978</v>
      </c>
      <c r="J1102" s="50">
        <v>4155</v>
      </c>
      <c r="K1102" s="50">
        <v>4377</v>
      </c>
      <c r="L1102" s="50">
        <v>4662</v>
      </c>
      <c r="M1102" s="50">
        <v>4897</v>
      </c>
      <c r="N1102" s="50">
        <v>4960.1266154472842</v>
      </c>
      <c r="O1102" s="284">
        <v>5077.687716950345</v>
      </c>
      <c r="P1102" s="50">
        <v>5213.9105564197162</v>
      </c>
      <c r="Q1102" s="50">
        <v>5336.8631772063773</v>
      </c>
      <c r="R1102" s="50">
        <v>5313.1163895348982</v>
      </c>
      <c r="S1102" s="50">
        <v>5256.7209631520245</v>
      </c>
      <c r="T1102" s="50">
        <v>5189.7574613930847</v>
      </c>
    </row>
    <row r="1103" spans="1:20" x14ac:dyDescent="0.25">
      <c r="A1103" t="str">
        <f t="shared" si="24"/>
        <v>226 internationale handel, vervoer en logistiek</v>
      </c>
      <c r="B1103" s="10">
        <v>226</v>
      </c>
      <c r="C1103" s="3" t="s">
        <v>17</v>
      </c>
      <c r="D1103" s="50">
        <v>971</v>
      </c>
      <c r="E1103" s="50">
        <v>1052</v>
      </c>
      <c r="F1103" s="50">
        <v>1170</v>
      </c>
      <c r="G1103" s="50">
        <v>1293</v>
      </c>
      <c r="H1103" s="50">
        <v>1434</v>
      </c>
      <c r="I1103" s="50">
        <v>1632</v>
      </c>
      <c r="J1103" s="50">
        <v>1816</v>
      </c>
      <c r="K1103" s="50">
        <v>2016</v>
      </c>
      <c r="L1103" s="50">
        <v>2202</v>
      </c>
      <c r="M1103" s="50">
        <v>2400</v>
      </c>
      <c r="N1103" s="50">
        <v>2595.7124247279303</v>
      </c>
      <c r="O1103" s="284">
        <v>2746.6876440342808</v>
      </c>
      <c r="P1103" s="50">
        <v>2841.8255264035392</v>
      </c>
      <c r="Q1103" s="50">
        <v>2901.8200800946424</v>
      </c>
      <c r="R1103" s="50">
        <v>2978.5382044068792</v>
      </c>
      <c r="S1103" s="50">
        <v>3016.0949300112597</v>
      </c>
      <c r="T1103" s="50">
        <v>3100.7614224359872</v>
      </c>
    </row>
    <row r="1104" spans="1:20" x14ac:dyDescent="0.25">
      <c r="A1104" t="str">
        <f t="shared" si="24"/>
        <v>226 internationale handel, vervoer en logistiek</v>
      </c>
      <c r="B1104" s="10">
        <v>226</v>
      </c>
      <c r="C1104" s="3" t="s">
        <v>85</v>
      </c>
      <c r="D1104" s="50">
        <v>98</v>
      </c>
      <c r="E1104" s="50">
        <v>128</v>
      </c>
      <c r="F1104" s="50">
        <v>144</v>
      </c>
      <c r="G1104" s="50">
        <v>144</v>
      </c>
      <c r="H1104" s="50">
        <v>160</v>
      </c>
      <c r="I1104" s="50">
        <v>171</v>
      </c>
      <c r="J1104" s="50">
        <v>174</v>
      </c>
      <c r="K1104" s="50">
        <v>191</v>
      </c>
      <c r="L1104" s="50">
        <v>216</v>
      </c>
      <c r="M1104" s="50">
        <v>274</v>
      </c>
      <c r="N1104" s="50">
        <v>305.03222306758221</v>
      </c>
      <c r="O1104" s="284">
        <v>495.86798688727714</v>
      </c>
      <c r="P1104" s="50">
        <v>570.00421266594185</v>
      </c>
      <c r="Q1104" s="50">
        <v>613.25445933134756</v>
      </c>
      <c r="R1104" s="50">
        <v>687.85735650291372</v>
      </c>
      <c r="S1104" s="50">
        <v>742.88888258770521</v>
      </c>
      <c r="T1104" s="50">
        <v>974.82831808258379</v>
      </c>
    </row>
    <row r="1105" spans="1:21" x14ac:dyDescent="0.25">
      <c r="A1105" t="str">
        <f t="shared" si="24"/>
        <v>226 internationale handel, vervoer en logistiek</v>
      </c>
      <c r="B1105" s="10">
        <v>226</v>
      </c>
      <c r="C1105" s="3" t="s">
        <v>6</v>
      </c>
      <c r="D1105" s="50">
        <v>3865</v>
      </c>
      <c r="E1105" s="50">
        <v>4192</v>
      </c>
      <c r="F1105" s="50">
        <v>4499</v>
      </c>
      <c r="G1105" s="50">
        <v>4837</v>
      </c>
      <c r="H1105" s="50">
        <v>5273</v>
      </c>
      <c r="I1105" s="50">
        <v>5781</v>
      </c>
      <c r="J1105" s="50">
        <v>6145</v>
      </c>
      <c r="K1105" s="50">
        <v>6584</v>
      </c>
      <c r="L1105" s="50">
        <v>7080</v>
      </c>
      <c r="M1105" s="50">
        <v>7571</v>
      </c>
      <c r="N1105" s="50">
        <v>7860.8712632427969</v>
      </c>
      <c r="O1105" s="284">
        <v>8320.2433478719031</v>
      </c>
      <c r="P1105" s="50">
        <v>8625.7402954891986</v>
      </c>
      <c r="Q1105" s="50">
        <v>8851.9377166323666</v>
      </c>
      <c r="R1105" s="50">
        <v>8979.511950444692</v>
      </c>
      <c r="S1105" s="50">
        <v>9015.7047757509899</v>
      </c>
      <c r="T1105" s="50">
        <v>9265.3472019116562</v>
      </c>
    </row>
    <row r="1106" spans="1:21" x14ac:dyDescent="0.25">
      <c r="A1106" t="str">
        <f t="shared" si="24"/>
        <v>226 internationale handel, vervoer en logistiek</v>
      </c>
      <c r="B1106" s="10">
        <v>226</v>
      </c>
      <c r="C1106" s="3" t="s">
        <v>86</v>
      </c>
      <c r="D1106" s="193">
        <v>1.0350731218265825</v>
      </c>
      <c r="E1106" s="192"/>
      <c r="F1106" s="192"/>
      <c r="G1106" s="192"/>
      <c r="H1106" s="192"/>
      <c r="I1106" s="192"/>
      <c r="J1106" s="192"/>
      <c r="K1106" s="192"/>
      <c r="L1106" s="192"/>
      <c r="M1106" s="192"/>
      <c r="N1106" s="192"/>
      <c r="O1106" s="286"/>
      <c r="P1106" s="192"/>
      <c r="Q1106" s="192"/>
      <c r="R1106" s="192"/>
      <c r="S1106" s="192"/>
      <c r="T1106" s="192"/>
    </row>
    <row r="1107" spans="1:21" x14ac:dyDescent="0.25">
      <c r="A1107" t="str">
        <f t="shared" si="24"/>
        <v>226 internationale handel, vervoer en logistiek</v>
      </c>
      <c r="B1107" s="10">
        <v>226</v>
      </c>
      <c r="C1107" s="3" t="s">
        <v>87</v>
      </c>
      <c r="D1107" s="192"/>
      <c r="E1107" s="193">
        <v>4.7932671761878876E-3</v>
      </c>
      <c r="F1107" s="193">
        <v>1.0303582884141793E-2</v>
      </c>
      <c r="G1107" s="193">
        <v>2.7676105541190044E-3</v>
      </c>
      <c r="H1107" s="193">
        <v>-3.0570345045686231E-3</v>
      </c>
      <c r="I1107" s="193">
        <v>-4.4928449678849347E-3</v>
      </c>
      <c r="J1107" s="193">
        <v>2.0494361363547542E-2</v>
      </c>
      <c r="K1107" s="193">
        <v>-6.8810072077485351E-3</v>
      </c>
      <c r="L1107" s="193">
        <v>-1.0556423880203503E-2</v>
      </c>
      <c r="M1107" s="193">
        <v>1.7253386427388273E-3</v>
      </c>
      <c r="N1107" s="193">
        <v>3.0105788637700415E-2</v>
      </c>
      <c r="O1107" s="285">
        <v>4.6707273750706824E-3</v>
      </c>
      <c r="P1107" s="193">
        <v>4.6707273750703493E-3</v>
      </c>
      <c r="Q1107" s="193">
        <v>4.6707273750706824E-3</v>
      </c>
      <c r="R1107" s="193">
        <v>4.6707273750705713E-3</v>
      </c>
      <c r="S1107" s="193">
        <v>4.6707273750703493E-3</v>
      </c>
      <c r="T1107" s="193">
        <v>4.6707273750706824E-3</v>
      </c>
    </row>
    <row r="1108" spans="1:21" x14ac:dyDescent="0.25">
      <c r="A1108" t="str">
        <f t="shared" si="24"/>
        <v>226 internationale handel, vervoer en logistiek</v>
      </c>
      <c r="B1108" s="10">
        <v>226</v>
      </c>
      <c r="C1108" s="41" t="s">
        <v>88</v>
      </c>
      <c r="D1108" s="194"/>
      <c r="E1108" s="50">
        <v>13.40926504028549</v>
      </c>
      <c r="F1108" s="50">
        <v>21.055444441783688</v>
      </c>
      <c r="G1108" s="50">
        <v>15.191972170417285</v>
      </c>
      <c r="H1108" s="50">
        <v>12.272529995575031</v>
      </c>
      <c r="I1108" s="50">
        <v>17.217888825795875</v>
      </c>
      <c r="J1108" s="50">
        <v>30.119641262699723</v>
      </c>
      <c r="K1108" s="50">
        <v>16.225710310118899</v>
      </c>
      <c r="L1108" s="50">
        <v>28.163441792343409</v>
      </c>
      <c r="M1108" s="50">
        <v>31.233795436946615</v>
      </c>
      <c r="N1108" s="50">
        <v>52.671704881665178</v>
      </c>
      <c r="O1108" s="284">
        <v>20.989114787782601</v>
      </c>
      <c r="P1108" s="50">
        <v>22.356047995630746</v>
      </c>
      <c r="Q1108" s="50">
        <v>24.143883988562077</v>
      </c>
      <c r="R1108" s="50">
        <v>25.873559311411864</v>
      </c>
      <c r="S1108" s="50">
        <v>27.498825896282447</v>
      </c>
      <c r="T1108" s="50">
        <v>29.077496422529386</v>
      </c>
      <c r="U1108" s="8"/>
    </row>
    <row r="1109" spans="1:21" x14ac:dyDescent="0.25">
      <c r="A1109" t="str">
        <f t="shared" si="24"/>
        <v>226 internationale handel, vervoer en logistiek</v>
      </c>
      <c r="B1109" s="10">
        <v>226</v>
      </c>
      <c r="C1109" s="41" t="s">
        <v>89</v>
      </c>
      <c r="D1109" s="194"/>
      <c r="E1109" s="50">
        <v>423.90219579609953</v>
      </c>
      <c r="F1109" s="50">
        <v>475.32238300693734</v>
      </c>
      <c r="G1109" s="50">
        <v>458.79450884945317</v>
      </c>
      <c r="H1109" s="50">
        <v>452.09535909497572</v>
      </c>
      <c r="I1109" s="50">
        <v>471.97392525130084</v>
      </c>
      <c r="J1109" s="50">
        <v>578.61577885976226</v>
      </c>
      <c r="K1109" s="50">
        <v>467.51647824616629</v>
      </c>
      <c r="L1109" s="50">
        <v>526.97822805442786</v>
      </c>
      <c r="M1109" s="50">
        <v>592.8111344207008</v>
      </c>
      <c r="N1109" s="50">
        <v>705.34422499809568</v>
      </c>
      <c r="O1109" s="284">
        <v>457.86750243263879</v>
      </c>
      <c r="P1109" s="50">
        <v>487.68649671599803</v>
      </c>
      <c r="Q1109" s="50">
        <v>526.68728398689041</v>
      </c>
      <c r="R1109" s="50">
        <v>564.41932405146656</v>
      </c>
      <c r="S1109" s="50">
        <v>599.87373742363366</v>
      </c>
      <c r="T1109" s="50">
        <v>634.3116800584254</v>
      </c>
    </row>
    <row r="1110" spans="1:21" x14ac:dyDescent="0.25">
      <c r="A1110" t="str">
        <f t="shared" si="24"/>
        <v>226 internationale handel, vervoer en logistiek</v>
      </c>
      <c r="B1110" s="10">
        <v>226</v>
      </c>
      <c r="C1110" s="41" t="s">
        <v>90</v>
      </c>
      <c r="D1110" s="194"/>
      <c r="E1110" s="50">
        <v>955.05716885958986</v>
      </c>
      <c r="F1110" s="50">
        <v>997.41279877059776</v>
      </c>
      <c r="G1110" s="50">
        <v>1017.8216045959764</v>
      </c>
      <c r="H1110" s="50">
        <v>1025.8846740042211</v>
      </c>
      <c r="I1110" s="50">
        <v>1083.7445369045615</v>
      </c>
      <c r="J1110" s="50">
        <v>1272.9818950156864</v>
      </c>
      <c r="K1110" s="50">
        <v>1086.2012313622265</v>
      </c>
      <c r="L1110" s="50">
        <v>1098.6045789894536</v>
      </c>
      <c r="M1110" s="50">
        <v>1242.8673399320296</v>
      </c>
      <c r="N1110" s="50">
        <v>1421.9798269971282</v>
      </c>
      <c r="O1110" s="284">
        <v>997.03074331814321</v>
      </c>
      <c r="P1110" s="50">
        <v>1061.9631831121442</v>
      </c>
      <c r="Q1110" s="50">
        <v>1146.8894635668516</v>
      </c>
      <c r="R1110" s="50">
        <v>1229.0529797644856</v>
      </c>
      <c r="S1110" s="50">
        <v>1306.2568431759557</v>
      </c>
      <c r="T1110" s="50">
        <v>1381.2472877065009</v>
      </c>
    </row>
    <row r="1111" spans="1:21" x14ac:dyDescent="0.25">
      <c r="A1111" t="str">
        <f t="shared" si="24"/>
        <v>226 internationale handel, vervoer en logistiek</v>
      </c>
      <c r="B1111" s="10">
        <v>226</v>
      </c>
      <c r="C1111" s="41" t="s">
        <v>91</v>
      </c>
      <c r="D1111" s="194"/>
      <c r="E1111" s="50">
        <v>929.72110547599141</v>
      </c>
      <c r="F1111" s="50">
        <v>958.54401923065063</v>
      </c>
      <c r="G1111" s="50">
        <v>883.53822721881113</v>
      </c>
      <c r="H1111" s="50">
        <v>859.02211123120946</v>
      </c>
      <c r="I1111" s="50">
        <v>890.90019417650683</v>
      </c>
      <c r="J1111" s="50">
        <v>1098.0163448866483</v>
      </c>
      <c r="K1111" s="50">
        <v>938.61646662230362</v>
      </c>
      <c r="L1111" s="50">
        <v>980.6276478706443</v>
      </c>
      <c r="M1111" s="50">
        <v>1148.4172723436754</v>
      </c>
      <c r="N1111" s="50">
        <v>1389.4624105061432</v>
      </c>
      <c r="O1111" s="284">
        <v>1206.2176238722263</v>
      </c>
      <c r="P1111" s="50">
        <v>1160.4957020079892</v>
      </c>
      <c r="Q1111" s="50">
        <v>1116.1047493233652</v>
      </c>
      <c r="R1111" s="50">
        <v>1082.146013206851</v>
      </c>
      <c r="S1111" s="50">
        <v>1062.6934672361895</v>
      </c>
      <c r="T1111" s="50">
        <v>1072.8105880565922</v>
      </c>
    </row>
    <row r="1112" spans="1:21" x14ac:dyDescent="0.25">
      <c r="A1112" t="str">
        <f t="shared" si="24"/>
        <v>226 internationale handel, vervoer en logistiek</v>
      </c>
      <c r="B1112" s="10">
        <v>226</v>
      </c>
      <c r="C1112" s="41" t="s">
        <v>92</v>
      </c>
      <c r="D1112" s="194"/>
      <c r="E1112" s="50">
        <v>739.81955626087188</v>
      </c>
      <c r="F1112" s="50">
        <v>793.61211248972154</v>
      </c>
      <c r="G1112" s="50">
        <v>774.39104578733691</v>
      </c>
      <c r="H1112" s="50">
        <v>770.64418335565313</v>
      </c>
      <c r="I1112" s="50">
        <v>771.78975268633712</v>
      </c>
      <c r="J1112" s="50">
        <v>927.89161074821618</v>
      </c>
      <c r="K1112" s="50">
        <v>761.78194561838893</v>
      </c>
      <c r="L1112" s="50">
        <v>760.36515104030866</v>
      </c>
      <c r="M1112" s="50">
        <v>859.33495526040792</v>
      </c>
      <c r="N1112" s="50">
        <v>1058.378010238938</v>
      </c>
      <c r="O1112" s="284">
        <v>943.26133577183293</v>
      </c>
      <c r="P1112" s="50">
        <v>984.12170908693201</v>
      </c>
      <c r="Q1112" s="50">
        <v>1025.8164098571847</v>
      </c>
      <c r="R1112" s="50">
        <v>1067.6088295764159</v>
      </c>
      <c r="S1112" s="50">
        <v>1095.6325621741948</v>
      </c>
      <c r="T1112" s="50">
        <v>1095.5305258837727</v>
      </c>
    </row>
    <row r="1113" spans="1:21" x14ac:dyDescent="0.25">
      <c r="A1113" t="str">
        <f t="shared" si="24"/>
        <v>226 internationale handel, vervoer en logistiek</v>
      </c>
      <c r="B1113" s="10">
        <v>226</v>
      </c>
      <c r="C1113" s="41" t="s">
        <v>93</v>
      </c>
      <c r="D1113" s="194"/>
      <c r="E1113" s="50">
        <v>616.9848405334659</v>
      </c>
      <c r="F1113" s="50">
        <v>630.56064882259204</v>
      </c>
      <c r="G1113" s="50">
        <v>567.8051937840338</v>
      </c>
      <c r="H1113" s="50">
        <v>538.34148966162263</v>
      </c>
      <c r="I1113" s="50">
        <v>548.47833280248949</v>
      </c>
      <c r="J1113" s="50">
        <v>713.04781611159467</v>
      </c>
      <c r="K1113" s="50">
        <v>571.55916606121195</v>
      </c>
      <c r="L1113" s="50">
        <v>587.39047977642815</v>
      </c>
      <c r="M1113" s="50">
        <v>699.44317411531097</v>
      </c>
      <c r="N1113" s="50">
        <v>898.64338357698148</v>
      </c>
      <c r="O1113" s="284">
        <v>743.21343312766669</v>
      </c>
      <c r="P1113" s="50">
        <v>748.34845416283088</v>
      </c>
      <c r="Q1113" s="50">
        <v>757.21130139464083</v>
      </c>
      <c r="R1113" s="50">
        <v>766.17414929673157</v>
      </c>
      <c r="S1113" s="50">
        <v>785.15473926428785</v>
      </c>
      <c r="T1113" s="50">
        <v>825.3972418038968</v>
      </c>
    </row>
    <row r="1114" spans="1:21" x14ac:dyDescent="0.25">
      <c r="A1114" t="str">
        <f t="shared" si="24"/>
        <v>226 internationale handel, vervoer en logistiek</v>
      </c>
      <c r="B1114" s="10">
        <v>226</v>
      </c>
      <c r="C1114" s="41" t="s">
        <v>94</v>
      </c>
      <c r="D1114" s="194"/>
      <c r="E1114" s="50">
        <v>530.1565787322279</v>
      </c>
      <c r="F1114" s="50">
        <v>564.35413738017803</v>
      </c>
      <c r="G1114" s="50">
        <v>529.67037641936133</v>
      </c>
      <c r="H1114" s="50">
        <v>510.13499664090972</v>
      </c>
      <c r="I1114" s="50">
        <v>500.23972821035585</v>
      </c>
      <c r="J1114" s="50">
        <v>630.1143871341809</v>
      </c>
      <c r="K1114" s="50">
        <v>465.44163990498384</v>
      </c>
      <c r="L1114" s="50">
        <v>440.51803108041037</v>
      </c>
      <c r="M1114" s="50">
        <v>517.43581653244951</v>
      </c>
      <c r="N1114" s="50">
        <v>688.92072241546566</v>
      </c>
      <c r="O1114" s="284">
        <v>579.21186184194232</v>
      </c>
      <c r="P1114" s="50">
        <v>609.41700890790332</v>
      </c>
      <c r="Q1114" s="50">
        <v>643.31460341394029</v>
      </c>
      <c r="R1114" s="50">
        <v>670.92214777373999</v>
      </c>
      <c r="S1114" s="50">
        <v>689.89402273986786</v>
      </c>
      <c r="T1114" s="50">
        <v>696.33176664894052</v>
      </c>
    </row>
    <row r="1115" spans="1:21" x14ac:dyDescent="0.25">
      <c r="A1115" t="str">
        <f t="shared" si="24"/>
        <v>226 internationale handel, vervoer en logistiek</v>
      </c>
      <c r="B1115" s="10">
        <v>226</v>
      </c>
      <c r="C1115" s="41" t="s">
        <v>95</v>
      </c>
      <c r="D1115" s="192"/>
      <c r="E1115" s="50">
        <v>355.13872625699179</v>
      </c>
      <c r="F1115" s="50">
        <v>400.71811042152734</v>
      </c>
      <c r="G1115" s="50">
        <v>380.94170998434987</v>
      </c>
      <c r="H1115" s="50">
        <v>368.06260960488635</v>
      </c>
      <c r="I1115" s="50">
        <v>379.34367000981359</v>
      </c>
      <c r="J1115" s="50">
        <v>519.96437309433975</v>
      </c>
      <c r="K1115" s="50">
        <v>370.36845061086615</v>
      </c>
      <c r="L1115" s="50">
        <v>367.22620970103435</v>
      </c>
      <c r="M1115" s="50">
        <v>450.01741013276586</v>
      </c>
      <c r="N1115" s="50">
        <v>613.57624343352154</v>
      </c>
      <c r="O1115" s="284">
        <v>466.69459436324462</v>
      </c>
      <c r="P1115" s="50">
        <v>460.72807758057917</v>
      </c>
      <c r="Q1115" s="50">
        <v>451.88446657876221</v>
      </c>
      <c r="R1115" s="50">
        <v>453.81537173316696</v>
      </c>
      <c r="S1115" s="50">
        <v>470.38755081336933</v>
      </c>
      <c r="T1115" s="50">
        <v>495.51899050220021</v>
      </c>
    </row>
    <row r="1116" spans="1:21" x14ac:dyDescent="0.25">
      <c r="A1116" t="str">
        <f t="shared" si="24"/>
        <v>226 internationale handel, vervoer en logistiek</v>
      </c>
      <c r="B1116" s="10">
        <v>226</v>
      </c>
      <c r="C1116" s="41" t="s">
        <v>96</v>
      </c>
      <c r="D1116" s="192"/>
      <c r="E1116" s="50">
        <v>232.20570353865219</v>
      </c>
      <c r="F1116" s="50">
        <v>266.74141249262198</v>
      </c>
      <c r="G1116" s="50">
        <v>258.06014552230403</v>
      </c>
      <c r="H1116" s="50">
        <v>255.67642494044125</v>
      </c>
      <c r="I1116" s="50">
        <v>271.37458488071911</v>
      </c>
      <c r="J1116" s="50">
        <v>392.82886994368238</v>
      </c>
      <c r="K1116" s="50">
        <v>296.56302448520904</v>
      </c>
      <c r="L1116" s="50">
        <v>296.32097033940829</v>
      </c>
      <c r="M1116" s="50">
        <v>372.87292157519943</v>
      </c>
      <c r="N1116" s="50">
        <v>530.6475957904388</v>
      </c>
      <c r="O1116" s="284">
        <v>411.32698334453562</v>
      </c>
      <c r="P1116" s="50">
        <v>421.075938762188</v>
      </c>
      <c r="Q1116" s="50">
        <v>432.37245071957864</v>
      </c>
      <c r="R1116" s="50">
        <v>442.56850709543352</v>
      </c>
      <c r="S1116" s="50">
        <v>440.59926411147035</v>
      </c>
      <c r="T1116" s="50">
        <v>435.9225769204125</v>
      </c>
    </row>
    <row r="1117" spans="1:21" x14ac:dyDescent="0.25">
      <c r="A1117" t="str">
        <f t="shared" si="24"/>
        <v>226 internationale handel, vervoer en logistiek</v>
      </c>
      <c r="B1117" s="10">
        <v>226</v>
      </c>
      <c r="C1117" s="41" t="s">
        <v>97</v>
      </c>
      <c r="D1117" s="192"/>
      <c r="E1117" s="50">
        <v>221.27965999337192</v>
      </c>
      <c r="F1117" s="50">
        <v>245.53547448627859</v>
      </c>
      <c r="G1117" s="50">
        <v>264.25943818085619</v>
      </c>
      <c r="H1117" s="50">
        <v>284.50929254411437</v>
      </c>
      <c r="I1117" s="50">
        <v>313.47571562875214</v>
      </c>
      <c r="J1117" s="50">
        <v>397.53809416813039</v>
      </c>
      <c r="K1117" s="50">
        <v>392.64489624396549</v>
      </c>
      <c r="L1117" s="50">
        <v>428.47808621511189</v>
      </c>
      <c r="M1117" s="50">
        <v>495.05473167357275</v>
      </c>
      <c r="N1117" s="50">
        <v>607.68226982286455</v>
      </c>
      <c r="O1117" s="284">
        <v>591.21473631774256</v>
      </c>
      <c r="P1117" s="50">
        <v>625.60174068016556</v>
      </c>
      <c r="Q1117" s="50">
        <v>647.27090460716238</v>
      </c>
      <c r="R1117" s="50">
        <v>660.93561719361276</v>
      </c>
      <c r="S1117" s="50">
        <v>678.40938863453164</v>
      </c>
      <c r="T1117" s="50">
        <v>686.96352946062166</v>
      </c>
    </row>
    <row r="1118" spans="1:21" x14ac:dyDescent="0.25">
      <c r="A1118" t="str">
        <f t="shared" si="24"/>
        <v>226 internationale handel, vervoer en logistiek</v>
      </c>
      <c r="B1118" s="10">
        <v>226</v>
      </c>
      <c r="C1118" s="41" t="s">
        <v>98</v>
      </c>
      <c r="D1118" s="192"/>
      <c r="E1118" s="50">
        <v>28.129785523557587</v>
      </c>
      <c r="F1118" s="50">
        <v>37.446264767917803</v>
      </c>
      <c r="G1118" s="50">
        <v>41.04186784838425</v>
      </c>
      <c r="H1118" s="50">
        <v>40.203118959933228</v>
      </c>
      <c r="I1118" s="50">
        <v>44.440402503572976</v>
      </c>
      <c r="J1118" s="50">
        <v>51.76849245836857</v>
      </c>
      <c r="K1118" s="50">
        <v>47.91339749289935</v>
      </c>
      <c r="L1118" s="50">
        <v>51.892586916387394</v>
      </c>
      <c r="M1118" s="50">
        <v>61.337671039718252</v>
      </c>
      <c r="N1118" s="50">
        <v>85.584214895299112</v>
      </c>
      <c r="O1118" s="284">
        <v>87.518652153531193</v>
      </c>
      <c r="P1118" s="50">
        <v>142.27250295731619</v>
      </c>
      <c r="Q1118" s="50">
        <v>163.54337883609548</v>
      </c>
      <c r="R1118" s="50">
        <v>175.95257041394856</v>
      </c>
      <c r="S1118" s="50">
        <v>197.35734182315579</v>
      </c>
      <c r="T1118" s="50">
        <v>213.14677200353981</v>
      </c>
    </row>
    <row r="1119" spans="1:21" x14ac:dyDescent="0.25">
      <c r="A1119" t="str">
        <f t="shared" si="24"/>
        <v>226 internationale handel, vervoer en logistiek</v>
      </c>
      <c r="B1119" s="10">
        <v>226</v>
      </c>
      <c r="C1119" s="41" t="s">
        <v>26</v>
      </c>
      <c r="D1119" s="194"/>
      <c r="E1119" s="50">
        <v>481.6151490555817</v>
      </c>
      <c r="F1119" s="50">
        <v>549.72315174681842</v>
      </c>
      <c r="G1119" s="50">
        <v>563.36145155154452</v>
      </c>
      <c r="H1119" s="50">
        <v>580.3888364444889</v>
      </c>
      <c r="I1119" s="50">
        <v>629.29070301304421</v>
      </c>
      <c r="J1119" s="50">
        <v>842.1354565701813</v>
      </c>
      <c r="K1119" s="50">
        <v>737.1213182220738</v>
      </c>
      <c r="L1119" s="50">
        <v>776.69164347090748</v>
      </c>
      <c r="M1119" s="50">
        <v>929.26532428849043</v>
      </c>
      <c r="N1119" s="50">
        <v>1223.9140805086024</v>
      </c>
      <c r="O1119" s="284">
        <v>1090.0603718158093</v>
      </c>
      <c r="P1119" s="50">
        <v>1188.9501823996698</v>
      </c>
      <c r="Q1119" s="50">
        <v>1243.1867341628367</v>
      </c>
      <c r="R1119" s="50">
        <v>1279.4566947029948</v>
      </c>
      <c r="S1119" s="50">
        <v>1316.3659945691579</v>
      </c>
      <c r="T1119" s="50">
        <v>1336.0328783845739</v>
      </c>
    </row>
    <row r="1120" spans="1:21" x14ac:dyDescent="0.25">
      <c r="A1120" t="str">
        <f t="shared" si="24"/>
        <v>226 internationale handel, vervoer en logistiek</v>
      </c>
      <c r="B1120" s="10">
        <v>226</v>
      </c>
      <c r="C1120" s="41" t="s">
        <v>19</v>
      </c>
      <c r="D1120" s="194"/>
      <c r="E1120" s="50">
        <v>5045.804586011106</v>
      </c>
      <c r="F1120" s="50">
        <v>5391.3028063108059</v>
      </c>
      <c r="G1120" s="50">
        <v>5191.5160903612832</v>
      </c>
      <c r="H1120" s="50">
        <v>5116.8467900335418</v>
      </c>
      <c r="I1120" s="50">
        <v>5292.9787318802055</v>
      </c>
      <c r="J1120" s="50">
        <v>6612.8873036833093</v>
      </c>
      <c r="K1120" s="50">
        <v>5414.8324069583405</v>
      </c>
      <c r="L1120" s="50">
        <v>5566.5654117759595</v>
      </c>
      <c r="M1120" s="50">
        <v>6470.8262224627761</v>
      </c>
      <c r="N1120" s="50">
        <v>8052.8906075565401</v>
      </c>
      <c r="O1120" s="284">
        <v>6504.5465813312876</v>
      </c>
      <c r="P1120" s="50">
        <v>6724.0668619696789</v>
      </c>
      <c r="Q1120" s="50">
        <v>6935.238896273032</v>
      </c>
      <c r="R1120" s="50">
        <v>7139.4690694172632</v>
      </c>
      <c r="S1120" s="50">
        <v>7353.7577432929402</v>
      </c>
      <c r="T1120" s="50">
        <v>7566.2584554674304</v>
      </c>
    </row>
    <row r="1121" spans="1:20" x14ac:dyDescent="0.25">
      <c r="A1121" t="str">
        <f t="shared" si="24"/>
        <v>226 internationale handel, vervoer en logistiek</v>
      </c>
      <c r="B1121" s="10">
        <v>226</v>
      </c>
      <c r="C1121" s="41" t="s">
        <v>20</v>
      </c>
      <c r="D1121" s="194"/>
      <c r="E1121" s="193">
        <v>9.5448632789070453E-2</v>
      </c>
      <c r="F1121" s="193">
        <v>0.10196480730099937</v>
      </c>
      <c r="G1121" s="193">
        <v>0.10851578647661277</v>
      </c>
      <c r="H1121" s="193">
        <v>0.11342704995094925</v>
      </c>
      <c r="I1121" s="193">
        <v>0.11889159864232131</v>
      </c>
      <c r="J1121" s="193">
        <v>0.12734761956416837</v>
      </c>
      <c r="K1121" s="193">
        <v>0.13613003373379287</v>
      </c>
      <c r="L1121" s="193">
        <v>0.13952798287932297</v>
      </c>
      <c r="M1121" s="193">
        <v>0.14360845004037445</v>
      </c>
      <c r="N1121" s="193">
        <v>0.1519844413830887</v>
      </c>
      <c r="O1121" s="285">
        <v>0.16758437474249069</v>
      </c>
      <c r="P1121" s="193">
        <v>0.17682010110937399</v>
      </c>
      <c r="Q1121" s="193">
        <v>0.17925651196109768</v>
      </c>
      <c r="R1121" s="193">
        <v>0.17920894148609659</v>
      </c>
      <c r="S1121" s="193">
        <v>0.17900589610390161</v>
      </c>
      <c r="T1121" s="193">
        <v>0.1765777479381698</v>
      </c>
    </row>
    <row r="1122" spans="1:20" x14ac:dyDescent="0.25">
      <c r="A1122" t="str">
        <f t="shared" si="24"/>
        <v>226 internationale handel, vervoer en logistiek</v>
      </c>
      <c r="B1122" s="10">
        <v>226</v>
      </c>
      <c r="C1122" s="41" t="s">
        <v>29</v>
      </c>
      <c r="D1122" s="194"/>
      <c r="E1122" s="50">
        <v>5045.804586011106</v>
      </c>
      <c r="F1122" s="50">
        <v>5391.3028063108059</v>
      </c>
      <c r="G1122" s="50">
        <v>5191.5160903612832</v>
      </c>
      <c r="H1122" s="50">
        <v>5116.8467900335418</v>
      </c>
      <c r="I1122" s="50">
        <v>5292.9787318802055</v>
      </c>
      <c r="J1122" s="50">
        <v>6365.8873036833093</v>
      </c>
      <c r="K1122" s="50">
        <v>5414.8324069583405</v>
      </c>
      <c r="L1122" s="50">
        <v>5566.5654117759595</v>
      </c>
      <c r="M1122" s="50">
        <v>6470.8262224627761</v>
      </c>
      <c r="N1122" s="50">
        <v>6860.4731117972924</v>
      </c>
      <c r="O1122" s="284">
        <v>6504.5465813312876</v>
      </c>
      <c r="P1122" s="50">
        <v>6724.0668619696789</v>
      </c>
      <c r="Q1122" s="50">
        <v>6935.238896273032</v>
      </c>
      <c r="R1122" s="50">
        <v>7139.4690694172632</v>
      </c>
      <c r="S1122" s="50">
        <v>7353.7577432929402</v>
      </c>
      <c r="T1122" s="50">
        <v>7566.2584554674304</v>
      </c>
    </row>
    <row r="1123" spans="1:20" x14ac:dyDescent="0.25">
      <c r="A1123" t="str">
        <f t="shared" si="24"/>
        <v>301 havenbedrijf</v>
      </c>
      <c r="B1123" s="10">
        <v>301</v>
      </c>
      <c r="C1123" s="41" t="s">
        <v>25</v>
      </c>
      <c r="D1123" s="50">
        <v>11390</v>
      </c>
      <c r="E1123" s="50">
        <v>10963</v>
      </c>
      <c r="F1123" s="50">
        <v>11237</v>
      </c>
      <c r="G1123" s="50">
        <v>11673</v>
      </c>
      <c r="H1123" s="50">
        <v>12080</v>
      </c>
      <c r="I1123" s="50">
        <v>12603</v>
      </c>
      <c r="J1123" s="50">
        <v>12384</v>
      </c>
      <c r="K1123" s="50">
        <v>12124</v>
      </c>
      <c r="L1123" s="50">
        <v>12813</v>
      </c>
      <c r="M1123" s="50">
        <v>13553</v>
      </c>
      <c r="N1123" s="50">
        <v>13191.433607853131</v>
      </c>
      <c r="O1123" s="284">
        <v>13386.672427699887</v>
      </c>
      <c r="P1123" s="50">
        <v>13584.80086499901</v>
      </c>
      <c r="Q1123" s="50">
        <v>13785.86168731605</v>
      </c>
      <c r="R1123" s="50">
        <v>13989.898295194651</v>
      </c>
      <c r="S1123" s="50">
        <v>14196.954731524955</v>
      </c>
      <c r="T1123" s="50">
        <v>14407.075691050581</v>
      </c>
    </row>
    <row r="1124" spans="1:20" x14ac:dyDescent="0.25">
      <c r="A1124" t="str">
        <f t="shared" si="24"/>
        <v>301 havenbedrijf</v>
      </c>
      <c r="B1124" s="10">
        <v>301</v>
      </c>
      <c r="C1124" s="41" t="s">
        <v>83</v>
      </c>
      <c r="D1124" s="192"/>
      <c r="E1124" s="50">
        <v>-427</v>
      </c>
      <c r="F1124" s="50">
        <v>274</v>
      </c>
      <c r="G1124" s="50">
        <v>436</v>
      </c>
      <c r="H1124" s="50">
        <v>407</v>
      </c>
      <c r="I1124" s="50">
        <v>523</v>
      </c>
      <c r="J1124" s="50">
        <v>-219</v>
      </c>
      <c r="K1124" s="50">
        <v>-260</v>
      </c>
      <c r="L1124" s="50">
        <v>689</v>
      </c>
      <c r="M1124" s="50">
        <v>740</v>
      </c>
      <c r="N1124" s="50">
        <v>-361.56639214686948</v>
      </c>
      <c r="O1124" s="284">
        <v>195.23881984675609</v>
      </c>
      <c r="P1124" s="50">
        <v>198.12843729912311</v>
      </c>
      <c r="Q1124" s="50">
        <v>201.06082231704022</v>
      </c>
      <c r="R1124" s="50">
        <v>204.03660787860099</v>
      </c>
      <c r="S1124" s="50">
        <v>207.05643633030377</v>
      </c>
      <c r="T1124" s="50">
        <v>210.12095952562595</v>
      </c>
    </row>
    <row r="1125" spans="1:20" x14ac:dyDescent="0.25">
      <c r="A1125" t="str">
        <f t="shared" si="24"/>
        <v>301 havenbedrijf</v>
      </c>
      <c r="B1125" s="10">
        <v>301</v>
      </c>
      <c r="C1125" s="41" t="s">
        <v>84</v>
      </c>
      <c r="D1125" s="192"/>
      <c r="E1125" s="193">
        <v>0.96251097453906931</v>
      </c>
      <c r="F1125" s="193">
        <v>1.0249931588068959</v>
      </c>
      <c r="G1125" s="193">
        <v>1.0388003915635846</v>
      </c>
      <c r="H1125" s="193">
        <v>1.0348667866015591</v>
      </c>
      <c r="I1125" s="193">
        <v>1.0432947019867549</v>
      </c>
      <c r="J1125" s="193">
        <v>0.9826231849559629</v>
      </c>
      <c r="K1125" s="193">
        <v>0.97900516795865633</v>
      </c>
      <c r="L1125" s="193">
        <v>1.0568294292312768</v>
      </c>
      <c r="M1125" s="193">
        <v>1.057753843752439</v>
      </c>
      <c r="N1125" s="193">
        <v>0.97332203998030919</v>
      </c>
      <c r="O1125" s="285">
        <v>1.0148004247036899</v>
      </c>
      <c r="P1125" s="193">
        <v>1.014800424703689</v>
      </c>
      <c r="Q1125" s="193">
        <v>1.0148004247036899</v>
      </c>
      <c r="R1125" s="193">
        <v>1.0148004247036897</v>
      </c>
      <c r="S1125" s="193">
        <v>1.0148004247036897</v>
      </c>
      <c r="T1125" s="193">
        <v>1.0148004247036897</v>
      </c>
    </row>
    <row r="1126" spans="1:20" x14ac:dyDescent="0.25">
      <c r="A1126" t="str">
        <f t="shared" si="24"/>
        <v>301 havenbedrijf</v>
      </c>
      <c r="B1126" s="10">
        <v>301</v>
      </c>
      <c r="C1126" s="41" t="s">
        <v>8</v>
      </c>
      <c r="D1126" s="50">
        <v>33</v>
      </c>
      <c r="E1126" s="50">
        <v>21</v>
      </c>
      <c r="F1126" s="50">
        <v>27</v>
      </c>
      <c r="G1126" s="50">
        <v>43</v>
      </c>
      <c r="H1126" s="50">
        <v>32</v>
      </c>
      <c r="I1126" s="50">
        <v>21</v>
      </c>
      <c r="J1126" s="50">
        <v>17</v>
      </c>
      <c r="K1126" s="50">
        <v>18</v>
      </c>
      <c r="L1126" s="50">
        <v>29</v>
      </c>
      <c r="M1126" s="50">
        <v>49</v>
      </c>
      <c r="N1126" s="50">
        <v>26.192455728144296</v>
      </c>
      <c r="O1126" s="284">
        <v>27.635998443186605</v>
      </c>
      <c r="P1126" s="50">
        <v>29.400740050428141</v>
      </c>
      <c r="Q1126" s="50">
        <v>31.062636634634629</v>
      </c>
      <c r="R1126" s="50">
        <v>32.311860125639136</v>
      </c>
      <c r="S1126" s="50">
        <v>33.147171895105387</v>
      </c>
      <c r="T1126" s="50">
        <v>32.740162123582962</v>
      </c>
    </row>
    <row r="1127" spans="1:20" x14ac:dyDescent="0.25">
      <c r="A1127" t="str">
        <f t="shared" si="24"/>
        <v>301 havenbedrijf</v>
      </c>
      <c r="B1127" s="10">
        <v>301</v>
      </c>
      <c r="C1127" s="41" t="s">
        <v>9</v>
      </c>
      <c r="D1127" s="50">
        <v>547</v>
      </c>
      <c r="E1127" s="50">
        <v>513</v>
      </c>
      <c r="F1127" s="50">
        <v>610</v>
      </c>
      <c r="G1127" s="50">
        <v>692</v>
      </c>
      <c r="H1127" s="50">
        <v>679</v>
      </c>
      <c r="I1127" s="50">
        <v>762</v>
      </c>
      <c r="J1127" s="50">
        <v>637</v>
      </c>
      <c r="K1127" s="50">
        <v>506</v>
      </c>
      <c r="L1127" s="50">
        <v>563</v>
      </c>
      <c r="M1127" s="50">
        <v>677</v>
      </c>
      <c r="N1127" s="50">
        <v>558.71217632517448</v>
      </c>
      <c r="O1127" s="284">
        <v>589.50443575707698</v>
      </c>
      <c r="P1127" s="50">
        <v>627.14819983430505</v>
      </c>
      <c r="Q1127" s="50">
        <v>662.59817317879242</v>
      </c>
      <c r="R1127" s="50">
        <v>689.24540254208171</v>
      </c>
      <c r="S1127" s="50">
        <v>707.06346670042046</v>
      </c>
      <c r="T1127" s="50">
        <v>698.38152722925588</v>
      </c>
    </row>
    <row r="1128" spans="1:20" x14ac:dyDescent="0.25">
      <c r="A1128" t="str">
        <f t="shared" si="24"/>
        <v>301 havenbedrijf</v>
      </c>
      <c r="B1128" s="10">
        <v>301</v>
      </c>
      <c r="C1128" s="41" t="s">
        <v>10</v>
      </c>
      <c r="D1128" s="50">
        <v>1067</v>
      </c>
      <c r="E1128" s="50">
        <v>931</v>
      </c>
      <c r="F1128" s="50">
        <v>974</v>
      </c>
      <c r="G1128" s="50">
        <v>1083</v>
      </c>
      <c r="H1128" s="50">
        <v>1211</v>
      </c>
      <c r="I1128" s="50">
        <v>1367</v>
      </c>
      <c r="J1128" s="50">
        <v>1344</v>
      </c>
      <c r="K1128" s="50">
        <v>1285</v>
      </c>
      <c r="L1128" s="50">
        <v>1365</v>
      </c>
      <c r="M1128" s="50">
        <v>1487</v>
      </c>
      <c r="N1128" s="50">
        <v>1094.1220989335861</v>
      </c>
      <c r="O1128" s="284">
        <v>1154.4223625543534</v>
      </c>
      <c r="P1128" s="50">
        <v>1228.1398792099533</v>
      </c>
      <c r="Q1128" s="50">
        <v>1297.561311006772</v>
      </c>
      <c r="R1128" s="50">
        <v>1349.7443915930774</v>
      </c>
      <c r="S1128" s="50">
        <v>1384.6373804734712</v>
      </c>
      <c r="T1128" s="50">
        <v>1367.6355998795998</v>
      </c>
    </row>
    <row r="1129" spans="1:20" x14ac:dyDescent="0.25">
      <c r="A1129" t="str">
        <f t="shared" si="24"/>
        <v>301 havenbedrijf</v>
      </c>
      <c r="B1129" s="10">
        <v>301</v>
      </c>
      <c r="C1129" s="41" t="s">
        <v>11</v>
      </c>
      <c r="D1129" s="50">
        <v>1316</v>
      </c>
      <c r="E1129" s="50">
        <v>1303</v>
      </c>
      <c r="F1129" s="50">
        <v>1340</v>
      </c>
      <c r="G1129" s="50">
        <v>1395</v>
      </c>
      <c r="H1129" s="50">
        <v>1457</v>
      </c>
      <c r="I1129" s="50">
        <v>1558</v>
      </c>
      <c r="J1129" s="50">
        <v>1495</v>
      </c>
      <c r="K1129" s="50">
        <v>1442</v>
      </c>
      <c r="L1129" s="50">
        <v>1583</v>
      </c>
      <c r="M1129" s="50">
        <v>1735</v>
      </c>
      <c r="N1129" s="50">
        <v>1811.886380188957</v>
      </c>
      <c r="O1129" s="284">
        <v>1783.4950266331728</v>
      </c>
      <c r="P1129" s="50">
        <v>1716.5443756439158</v>
      </c>
      <c r="Q1129" s="50">
        <v>1628.0098161170715</v>
      </c>
      <c r="R1129" s="50">
        <v>1575.6452450378724</v>
      </c>
      <c r="S1129" s="50">
        <v>1517.1700680472084</v>
      </c>
      <c r="T1129" s="50">
        <v>1589.9961958734636</v>
      </c>
    </row>
    <row r="1130" spans="1:20" x14ac:dyDescent="0.25">
      <c r="A1130" t="str">
        <f t="shared" si="24"/>
        <v>301 havenbedrijf</v>
      </c>
      <c r="B1130" s="10">
        <v>301</v>
      </c>
      <c r="C1130" s="41" t="s">
        <v>12</v>
      </c>
      <c r="D1130" s="50">
        <v>1296</v>
      </c>
      <c r="E1130" s="50">
        <v>1268</v>
      </c>
      <c r="F1130" s="50">
        <v>1304</v>
      </c>
      <c r="G1130" s="50">
        <v>1413</v>
      </c>
      <c r="H1130" s="50">
        <v>1484</v>
      </c>
      <c r="I1130" s="50">
        <v>1586</v>
      </c>
      <c r="J1130" s="50">
        <v>1614</v>
      </c>
      <c r="K1130" s="50">
        <v>1615</v>
      </c>
      <c r="L1130" s="50">
        <v>1700</v>
      </c>
      <c r="M1130" s="50">
        <v>1825</v>
      </c>
      <c r="N1130" s="50">
        <v>1863.5954663815644</v>
      </c>
      <c r="O1130" s="284">
        <v>1893.071353171134</v>
      </c>
      <c r="P1130" s="50">
        <v>1923.4909967211793</v>
      </c>
      <c r="Q1130" s="50">
        <v>2002.966015031848</v>
      </c>
      <c r="R1130" s="50">
        <v>2052.5028659231448</v>
      </c>
      <c r="S1130" s="50">
        <v>2143.4593591152429</v>
      </c>
      <c r="T1130" s="50">
        <v>2109.8724227805542</v>
      </c>
    </row>
    <row r="1131" spans="1:20" x14ac:dyDescent="0.25">
      <c r="A1131" t="str">
        <f t="shared" si="24"/>
        <v>301 havenbedrijf</v>
      </c>
      <c r="B1131" s="10">
        <v>301</v>
      </c>
      <c r="C1131" s="41" t="s">
        <v>13</v>
      </c>
      <c r="D1131" s="50">
        <v>1625</v>
      </c>
      <c r="E1131" s="50">
        <v>1440</v>
      </c>
      <c r="F1131" s="50">
        <v>1402</v>
      </c>
      <c r="G1131" s="50">
        <v>1367</v>
      </c>
      <c r="H1131" s="50">
        <v>1456</v>
      </c>
      <c r="I1131" s="50">
        <v>1481</v>
      </c>
      <c r="J1131" s="50">
        <v>1501</v>
      </c>
      <c r="K1131" s="50">
        <v>1502</v>
      </c>
      <c r="L1131" s="50">
        <v>1627</v>
      </c>
      <c r="M1131" s="50">
        <v>1722</v>
      </c>
      <c r="N1131" s="50">
        <v>1803.61292639814</v>
      </c>
      <c r="O1131" s="284">
        <v>1885.5846303054852</v>
      </c>
      <c r="P1131" s="50">
        <v>2009.7660385522613</v>
      </c>
      <c r="Q1131" s="50">
        <v>2077.3194079370851</v>
      </c>
      <c r="R1131" s="50">
        <v>2158.9727552217514</v>
      </c>
      <c r="S1131" s="50">
        <v>2204.6311444781209</v>
      </c>
      <c r="T1131" s="50">
        <v>2239.501082294385</v>
      </c>
    </row>
    <row r="1132" spans="1:20" x14ac:dyDescent="0.25">
      <c r="A1132" t="str">
        <f t="shared" si="24"/>
        <v>301 havenbedrijf</v>
      </c>
      <c r="B1132" s="10">
        <v>301</v>
      </c>
      <c r="C1132" s="41" t="s">
        <v>14</v>
      </c>
      <c r="D1132" s="50">
        <v>2019</v>
      </c>
      <c r="E1132" s="50">
        <v>1901</v>
      </c>
      <c r="F1132" s="50">
        <v>1849</v>
      </c>
      <c r="G1132" s="50">
        <v>1818</v>
      </c>
      <c r="H1132" s="50">
        <v>1766</v>
      </c>
      <c r="I1132" s="50">
        <v>1746</v>
      </c>
      <c r="J1132" s="50">
        <v>1622</v>
      </c>
      <c r="K1132" s="50">
        <v>1561</v>
      </c>
      <c r="L1132" s="50">
        <v>1550</v>
      </c>
      <c r="M1132" s="50">
        <v>1649</v>
      </c>
      <c r="N1132" s="50">
        <v>1701.2289357367777</v>
      </c>
      <c r="O1132" s="284">
        <v>1791.4658285659036</v>
      </c>
      <c r="P1132" s="50">
        <v>1865.9743021671245</v>
      </c>
      <c r="Q1132" s="50">
        <v>1982.3758446888592</v>
      </c>
      <c r="R1132" s="50">
        <v>2037.1238819133455</v>
      </c>
      <c r="S1132" s="50">
        <v>2133.6718734571823</v>
      </c>
      <c r="T1132" s="50">
        <v>2230.6442983531074</v>
      </c>
    </row>
    <row r="1133" spans="1:20" x14ac:dyDescent="0.25">
      <c r="A1133" t="str">
        <f t="shared" si="24"/>
        <v>301 havenbedrijf</v>
      </c>
      <c r="B1133" s="10">
        <v>301</v>
      </c>
      <c r="C1133" s="41" t="s">
        <v>15</v>
      </c>
      <c r="D1133" s="50">
        <v>2150</v>
      </c>
      <c r="E1133" s="50">
        <v>2195</v>
      </c>
      <c r="F1133" s="50">
        <v>2180</v>
      </c>
      <c r="G1133" s="50">
        <v>2176</v>
      </c>
      <c r="H1133" s="50">
        <v>2155</v>
      </c>
      <c r="I1133" s="50">
        <v>2084</v>
      </c>
      <c r="J1133" s="50">
        <v>2036</v>
      </c>
      <c r="K1133" s="50">
        <v>1928</v>
      </c>
      <c r="L1133" s="50">
        <v>1917</v>
      </c>
      <c r="M1133" s="50">
        <v>1872</v>
      </c>
      <c r="N1133" s="50">
        <v>1843.3783523416137</v>
      </c>
      <c r="O1133" s="284">
        <v>1768.2401905850659</v>
      </c>
      <c r="P1133" s="50">
        <v>1751.927429378693</v>
      </c>
      <c r="Q1133" s="50">
        <v>1720.2890171274018</v>
      </c>
      <c r="R1133" s="50">
        <v>1800.2795847788007</v>
      </c>
      <c r="S1133" s="50">
        <v>1857.9386862202502</v>
      </c>
      <c r="T1133" s="50">
        <v>1954.5107467521086</v>
      </c>
    </row>
    <row r="1134" spans="1:20" x14ac:dyDescent="0.25">
      <c r="A1134" t="str">
        <f t="shared" si="24"/>
        <v>301 havenbedrijf</v>
      </c>
      <c r="B1134" s="10">
        <v>301</v>
      </c>
      <c r="C1134" s="41" t="s">
        <v>16</v>
      </c>
      <c r="D1134" s="50">
        <v>1061</v>
      </c>
      <c r="E1134" s="50">
        <v>1120</v>
      </c>
      <c r="F1134" s="50">
        <v>1257</v>
      </c>
      <c r="G1134" s="50">
        <v>1353</v>
      </c>
      <c r="H1134" s="50">
        <v>1492</v>
      </c>
      <c r="I1134" s="50">
        <v>1605</v>
      </c>
      <c r="J1134" s="50">
        <v>1704</v>
      </c>
      <c r="K1134" s="50">
        <v>1741</v>
      </c>
      <c r="L1134" s="50">
        <v>1856</v>
      </c>
      <c r="M1134" s="50">
        <v>1859</v>
      </c>
      <c r="N1134" s="50">
        <v>1764.8764992301219</v>
      </c>
      <c r="O1134" s="284">
        <v>1696.1300046889389</v>
      </c>
      <c r="P1134" s="50">
        <v>1608.797877450138</v>
      </c>
      <c r="Q1134" s="50">
        <v>1563.8705514526898</v>
      </c>
      <c r="R1134" s="50">
        <v>1482.0336619275952</v>
      </c>
      <c r="S1134" s="50">
        <v>1454.1545895431796</v>
      </c>
      <c r="T1134" s="50">
        <v>1394.028159734042</v>
      </c>
    </row>
    <row r="1135" spans="1:20" x14ac:dyDescent="0.25">
      <c r="A1135" t="str">
        <f t="shared" si="24"/>
        <v>301 havenbedrijf</v>
      </c>
      <c r="B1135" s="10">
        <v>301</v>
      </c>
      <c r="C1135" s="41" t="s">
        <v>17</v>
      </c>
      <c r="D1135" s="50">
        <v>269</v>
      </c>
      <c r="E1135" s="50">
        <v>267</v>
      </c>
      <c r="F1135" s="50">
        <v>286</v>
      </c>
      <c r="G1135" s="50">
        <v>328</v>
      </c>
      <c r="H1135" s="50">
        <v>338</v>
      </c>
      <c r="I1135" s="50">
        <v>384</v>
      </c>
      <c r="J1135" s="50">
        <v>404</v>
      </c>
      <c r="K1135" s="50">
        <v>515</v>
      </c>
      <c r="L1135" s="50">
        <v>611</v>
      </c>
      <c r="M1135" s="50">
        <v>662</v>
      </c>
      <c r="N1135" s="50">
        <v>706.06046371298726</v>
      </c>
      <c r="O1135" s="284">
        <v>740.14256657598332</v>
      </c>
      <c r="P1135" s="50">
        <v>746.86847543752049</v>
      </c>
      <c r="Q1135" s="50">
        <v>738.41545586406744</v>
      </c>
      <c r="R1135" s="50">
        <v>721.16810193737001</v>
      </c>
      <c r="S1135" s="50">
        <v>673.13914076741787</v>
      </c>
      <c r="T1135" s="50">
        <v>648.98887218025857</v>
      </c>
    </row>
    <row r="1136" spans="1:20" x14ac:dyDescent="0.25">
      <c r="A1136" t="str">
        <f t="shared" si="24"/>
        <v>301 havenbedrijf</v>
      </c>
      <c r="B1136" s="10">
        <v>301</v>
      </c>
      <c r="C1136" s="3" t="s">
        <v>85</v>
      </c>
      <c r="D1136" s="50">
        <v>7</v>
      </c>
      <c r="E1136" s="50">
        <v>4</v>
      </c>
      <c r="F1136" s="50">
        <v>8</v>
      </c>
      <c r="G1136" s="50">
        <v>5</v>
      </c>
      <c r="H1136" s="50">
        <v>10</v>
      </c>
      <c r="I1136" s="50">
        <v>9</v>
      </c>
      <c r="J1136" s="50">
        <v>10</v>
      </c>
      <c r="K1136" s="50">
        <v>11</v>
      </c>
      <c r="L1136" s="50">
        <v>12</v>
      </c>
      <c r="M1136" s="50">
        <v>16</v>
      </c>
      <c r="N1136" s="50">
        <v>17.767852876063454</v>
      </c>
      <c r="O1136" s="284">
        <v>56.980030419583677</v>
      </c>
      <c r="P1136" s="50">
        <v>76.742550553491213</v>
      </c>
      <c r="Q1136" s="50">
        <v>81.393458276826195</v>
      </c>
      <c r="R1136" s="50">
        <v>90.870544193967618</v>
      </c>
      <c r="S1136" s="50">
        <v>87.941850827354585</v>
      </c>
      <c r="T1136" s="50">
        <v>140.77662385022364</v>
      </c>
    </row>
    <row r="1137" spans="1:20" x14ac:dyDescent="0.25">
      <c r="A1137" t="str">
        <f t="shared" si="24"/>
        <v>301 havenbedrijf</v>
      </c>
      <c r="B1137" s="10">
        <v>301</v>
      </c>
      <c r="C1137" s="3" t="s">
        <v>6</v>
      </c>
      <c r="D1137" s="50">
        <v>1337</v>
      </c>
      <c r="E1137" s="50">
        <v>1391</v>
      </c>
      <c r="F1137" s="50">
        <v>1551</v>
      </c>
      <c r="G1137" s="50">
        <v>1686</v>
      </c>
      <c r="H1137" s="50">
        <v>1840</v>
      </c>
      <c r="I1137" s="50">
        <v>1998</v>
      </c>
      <c r="J1137" s="50">
        <v>2118</v>
      </c>
      <c r="K1137" s="50">
        <v>2267</v>
      </c>
      <c r="L1137" s="50">
        <v>2479</v>
      </c>
      <c r="M1137" s="50">
        <v>2537</v>
      </c>
      <c r="N1137" s="50">
        <v>2488.7048158191728</v>
      </c>
      <c r="O1137" s="284">
        <v>2493.2526016845059</v>
      </c>
      <c r="P1137" s="50">
        <v>2432.4089034411495</v>
      </c>
      <c r="Q1137" s="50">
        <v>2383.6794655935832</v>
      </c>
      <c r="R1137" s="50">
        <v>2294.0723080589328</v>
      </c>
      <c r="S1137" s="50">
        <v>2215.2355811379521</v>
      </c>
      <c r="T1137" s="50">
        <v>2183.7936557645244</v>
      </c>
    </row>
    <row r="1138" spans="1:20" x14ac:dyDescent="0.25">
      <c r="A1138" t="str">
        <f t="shared" si="24"/>
        <v>301 havenbedrijf</v>
      </c>
      <c r="B1138" s="10">
        <v>301</v>
      </c>
      <c r="C1138" s="3" t="s">
        <v>86</v>
      </c>
      <c r="D1138" s="193">
        <v>1.0275962151500335</v>
      </c>
      <c r="E1138" s="192"/>
      <c r="F1138" s="192"/>
      <c r="G1138" s="192"/>
      <c r="H1138" s="192"/>
      <c r="I1138" s="192"/>
      <c r="J1138" s="192"/>
      <c r="K1138" s="192"/>
      <c r="L1138" s="192"/>
      <c r="M1138" s="192"/>
      <c r="N1138" s="192"/>
      <c r="O1138" s="286"/>
      <c r="P1138" s="192"/>
      <c r="Q1138" s="192"/>
      <c r="R1138" s="192"/>
      <c r="S1138" s="192"/>
      <c r="T1138" s="192"/>
    </row>
    <row r="1139" spans="1:20" x14ac:dyDescent="0.25">
      <c r="A1139" t="str">
        <f t="shared" si="24"/>
        <v>301 havenbedrijf</v>
      </c>
      <c r="B1139" s="10">
        <v>301</v>
      </c>
      <c r="C1139" s="3" t="s">
        <v>87</v>
      </c>
      <c r="D1139" s="192"/>
      <c r="E1139" s="193">
        <v>3.2542620305482106E-2</v>
      </c>
      <c r="F1139" s="193">
        <v>1.301528171568811E-3</v>
      </c>
      <c r="G1139" s="193">
        <v>-5.6020882067755462E-3</v>
      </c>
      <c r="H1139" s="193">
        <v>-3.6352857257627713E-3</v>
      </c>
      <c r="I1139" s="193">
        <v>-7.8492434183606852E-3</v>
      </c>
      <c r="J1139" s="193">
        <v>2.2486515097035309E-2</v>
      </c>
      <c r="K1139" s="193">
        <v>2.4295523595688595E-2</v>
      </c>
      <c r="L1139" s="193">
        <v>-1.4616607040621621E-2</v>
      </c>
      <c r="M1139" s="193">
        <v>-1.5078814301202725E-2</v>
      </c>
      <c r="N1139" s="193">
        <v>2.7137087584862163E-2</v>
      </c>
      <c r="O1139" s="285">
        <v>6.3978952231718011E-3</v>
      </c>
      <c r="P1139" s="193">
        <v>6.3978952231722452E-3</v>
      </c>
      <c r="Q1139" s="193">
        <v>6.3978952231718011E-3</v>
      </c>
      <c r="R1139" s="193">
        <v>6.3978952231719122E-3</v>
      </c>
      <c r="S1139" s="193">
        <v>6.3978952231719122E-3</v>
      </c>
      <c r="T1139" s="193">
        <v>6.3978952231719122E-3</v>
      </c>
    </row>
    <row r="1140" spans="1:20" x14ac:dyDescent="0.25">
      <c r="A1140" t="str">
        <f t="shared" si="24"/>
        <v>301 havenbedrijf</v>
      </c>
      <c r="B1140" s="10">
        <v>301</v>
      </c>
      <c r="C1140" s="3" t="s">
        <v>88</v>
      </c>
      <c r="D1140" s="194"/>
      <c r="E1140" s="50">
        <v>12.413632815206809</v>
      </c>
      <c r="F1140" s="50">
        <v>7.2435215839557898</v>
      </c>
      <c r="G1140" s="50">
        <v>9.126701537156432</v>
      </c>
      <c r="H1140" s="50">
        <v>14.619689769562312</v>
      </c>
      <c r="I1140" s="50">
        <v>10.744922484673936</v>
      </c>
      <c r="J1140" s="50">
        <v>7.6884063093905857</v>
      </c>
      <c r="K1140" s="50">
        <v>6.2547011092218661</v>
      </c>
      <c r="L1140" s="50">
        <v>5.9222063524283914</v>
      </c>
      <c r="M1140" s="50">
        <v>9.527928446133334</v>
      </c>
      <c r="N1140" s="50">
        <v>18.167492773814882</v>
      </c>
      <c r="O1140" s="284">
        <v>9.1680396256887065</v>
      </c>
      <c r="P1140" s="50">
        <v>9.6733170593988191</v>
      </c>
      <c r="Q1140" s="50">
        <v>10.291022445721445</v>
      </c>
      <c r="R1140" s="50">
        <v>10.872729403478374</v>
      </c>
      <c r="S1140" s="50">
        <v>11.309990063026387</v>
      </c>
      <c r="T1140" s="50">
        <v>11.602370872285212</v>
      </c>
    </row>
    <row r="1141" spans="1:20" x14ac:dyDescent="0.25">
      <c r="A1141" t="str">
        <f t="shared" si="24"/>
        <v>301 havenbedrijf</v>
      </c>
      <c r="B1141" s="10">
        <v>301</v>
      </c>
      <c r="C1141" s="3" t="s">
        <v>89</v>
      </c>
      <c r="D1141" s="194"/>
      <c r="E1141" s="50">
        <v>86.605220616080103</v>
      </c>
      <c r="F1141" s="50">
        <v>65.19540049590411</v>
      </c>
      <c r="G1141" s="50">
        <v>73.311589920518927</v>
      </c>
      <c r="H1141" s="50">
        <v>84.527617849646234</v>
      </c>
      <c r="I1141" s="50">
        <v>80.078393998271963</v>
      </c>
      <c r="J1141" s="50">
        <v>112.98291165100456</v>
      </c>
      <c r="K1141" s="50">
        <v>95.601307864678759</v>
      </c>
      <c r="L1141" s="50">
        <v>56.251218223815812</v>
      </c>
      <c r="M1141" s="50">
        <v>62.327595217447588</v>
      </c>
      <c r="N1141" s="50">
        <v>103.52826852928514</v>
      </c>
      <c r="O1141" s="284">
        <v>73.852205635637901</v>
      </c>
      <c r="P1141" s="50">
        <v>77.922416330719287</v>
      </c>
      <c r="Q1141" s="50">
        <v>82.898278900631695</v>
      </c>
      <c r="R1141" s="50">
        <v>87.584159810610785</v>
      </c>
      <c r="S1141" s="50">
        <v>91.106468337161104</v>
      </c>
      <c r="T1141" s="50">
        <v>93.46171204583726</v>
      </c>
    </row>
    <row r="1142" spans="1:20" x14ac:dyDescent="0.25">
      <c r="A1142" t="str">
        <f t="shared" si="24"/>
        <v>301 havenbedrijf</v>
      </c>
      <c r="B1142" s="10">
        <v>301</v>
      </c>
      <c r="C1142" s="3" t="s">
        <v>90</v>
      </c>
      <c r="D1142" s="194"/>
      <c r="E1142" s="50">
        <v>122.40211989871348</v>
      </c>
      <c r="F1142" s="50">
        <v>77.715268270845229</v>
      </c>
      <c r="G1142" s="50">
        <v>74.580572916883838</v>
      </c>
      <c r="H1142" s="50">
        <v>85.056905884662925</v>
      </c>
      <c r="I1142" s="50">
        <v>90.00669688922865</v>
      </c>
      <c r="J1142" s="50">
        <v>143.07026566228501</v>
      </c>
      <c r="K1142" s="50">
        <v>143.09439231619959</v>
      </c>
      <c r="L1142" s="50">
        <v>86.810630976326834</v>
      </c>
      <c r="M1142" s="50">
        <v>91.584270966883537</v>
      </c>
      <c r="N1142" s="50">
        <v>162.54487096007728</v>
      </c>
      <c r="O1142" s="284">
        <v>96.907940876320808</v>
      </c>
      <c r="P1142" s="50">
        <v>102.24882046140918</v>
      </c>
      <c r="Q1142" s="50">
        <v>108.77808511347352</v>
      </c>
      <c r="R1142" s="50">
        <v>114.92683945695394</v>
      </c>
      <c r="S1142" s="50">
        <v>119.54876866680252</v>
      </c>
      <c r="T1142" s="50">
        <v>122.63929001420526</v>
      </c>
    </row>
    <row r="1143" spans="1:20" x14ac:dyDescent="0.25">
      <c r="A1143" t="str">
        <f t="shared" si="24"/>
        <v>301 havenbedrijf</v>
      </c>
      <c r="B1143" s="10">
        <v>301</v>
      </c>
      <c r="C1143" s="3" t="s">
        <v>91</v>
      </c>
      <c r="D1143" s="194"/>
      <c r="E1143" s="50">
        <v>138.32423859839508</v>
      </c>
      <c r="F1143" s="50">
        <v>96.250670698529831</v>
      </c>
      <c r="G1143" s="50">
        <v>89.732959683125983</v>
      </c>
      <c r="H1143" s="50">
        <v>96.159718384864121</v>
      </c>
      <c r="I1143" s="50">
        <v>94.293747288298476</v>
      </c>
      <c r="J1143" s="50">
        <v>148.09335080279274</v>
      </c>
      <c r="K1143" s="50">
        <v>144.80944809712668</v>
      </c>
      <c r="L1143" s="50">
        <v>83.56444284388327</v>
      </c>
      <c r="M1143" s="50">
        <v>91.003771830125089</v>
      </c>
      <c r="N1143" s="50">
        <v>172.9865633195538</v>
      </c>
      <c r="O1143" s="284">
        <v>143.07538825854368</v>
      </c>
      <c r="P1143" s="50">
        <v>140.83346846843281</v>
      </c>
      <c r="Q1143" s="50">
        <v>135.54671843311732</v>
      </c>
      <c r="R1143" s="50">
        <v>128.55559767791794</v>
      </c>
      <c r="S1143" s="50">
        <v>124.42063567364085</v>
      </c>
      <c r="T1143" s="50">
        <v>119.80315041468447</v>
      </c>
    </row>
    <row r="1144" spans="1:20" x14ac:dyDescent="0.25">
      <c r="A1144" t="str">
        <f t="shared" si="24"/>
        <v>301 havenbedrijf</v>
      </c>
      <c r="B1144" s="10">
        <v>301</v>
      </c>
      <c r="C1144" s="3" t="s">
        <v>92</v>
      </c>
      <c r="D1144" s="194"/>
      <c r="E1144" s="50">
        <v>113.51582727145754</v>
      </c>
      <c r="F1144" s="50">
        <v>71.449620004605464</v>
      </c>
      <c r="G1144" s="50">
        <v>64.4758423546307</v>
      </c>
      <c r="H1144" s="50">
        <v>72.644402677981773</v>
      </c>
      <c r="I1144" s="50">
        <v>70.04110360946774</v>
      </c>
      <c r="J1144" s="50">
        <v>122.96776255030744</v>
      </c>
      <c r="K1144" s="50">
        <v>128.05843376234733</v>
      </c>
      <c r="L1144" s="50">
        <v>65.294685060891183</v>
      </c>
      <c r="M1144" s="50">
        <v>67.945495089529146</v>
      </c>
      <c r="N1144" s="50">
        <v>149.98550831759238</v>
      </c>
      <c r="O1144" s="284">
        <v>114.50796709647541</v>
      </c>
      <c r="P1144" s="50">
        <v>116.31910257921756</v>
      </c>
      <c r="Q1144" s="50">
        <v>118.18822686372594</v>
      </c>
      <c r="R1144" s="50">
        <v>123.07154137370391</v>
      </c>
      <c r="S1144" s="50">
        <v>126.1153157304517</v>
      </c>
      <c r="T1144" s="50">
        <v>131.70410542088501</v>
      </c>
    </row>
    <row r="1145" spans="1:20" x14ac:dyDescent="0.25">
      <c r="A1145" t="str">
        <f t="shared" si="24"/>
        <v>301 havenbedrijf</v>
      </c>
      <c r="B1145" s="10">
        <v>301</v>
      </c>
      <c r="C1145" s="3" t="s">
        <v>93</v>
      </c>
      <c r="D1145" s="194"/>
      <c r="E1145" s="50">
        <v>125.21375945249471</v>
      </c>
      <c r="F1145" s="50">
        <v>65.971481857375551</v>
      </c>
      <c r="G1145" s="50">
        <v>54.551697590367134</v>
      </c>
      <c r="H1145" s="50">
        <v>55.878469637786885</v>
      </c>
      <c r="I1145" s="50">
        <v>53.380974887520161</v>
      </c>
      <c r="J1145" s="50">
        <v>99.224802185763934</v>
      </c>
      <c r="K1145" s="50">
        <v>103.28009426210429</v>
      </c>
      <c r="L1145" s="50">
        <v>44.902881570858085</v>
      </c>
      <c r="M1145" s="50">
        <v>47.887794589821567</v>
      </c>
      <c r="N1145" s="50">
        <v>123.37973036413609</v>
      </c>
      <c r="O1145" s="284">
        <v>91.821746722220539</v>
      </c>
      <c r="P1145" s="50">
        <v>95.994917652860181</v>
      </c>
      <c r="Q1145" s="50">
        <v>102.31698024664178</v>
      </c>
      <c r="R1145" s="50">
        <v>105.75611526452701</v>
      </c>
      <c r="S1145" s="50">
        <v>109.91307869257638</v>
      </c>
      <c r="T1145" s="50">
        <v>112.23754254658928</v>
      </c>
    </row>
    <row r="1146" spans="1:20" x14ac:dyDescent="0.25">
      <c r="A1146" t="str">
        <f t="shared" si="24"/>
        <v>301 havenbedrijf</v>
      </c>
      <c r="B1146" s="10">
        <v>301</v>
      </c>
      <c r="C1146" s="3" t="s">
        <v>94</v>
      </c>
      <c r="D1146" s="194"/>
      <c r="E1146" s="50">
        <v>139.80099067829477</v>
      </c>
      <c r="F1146" s="50">
        <v>72.241037136956507</v>
      </c>
      <c r="G1146" s="50">
        <v>57.500167375479997</v>
      </c>
      <c r="H1146" s="50">
        <v>60.111776866469668</v>
      </c>
      <c r="I1146" s="50">
        <v>50.950558826085192</v>
      </c>
      <c r="J1146" s="50">
        <v>103.33977667271988</v>
      </c>
      <c r="K1146" s="50">
        <v>98.934851969896755</v>
      </c>
      <c r="L1146" s="50">
        <v>34.472284868957011</v>
      </c>
      <c r="M1146" s="50">
        <v>33.512945528215475</v>
      </c>
      <c r="N1146" s="50">
        <v>105.26747200110637</v>
      </c>
      <c r="O1146" s="284">
        <v>73.319504625583221</v>
      </c>
      <c r="P1146" s="50">
        <v>77.208531047720442</v>
      </c>
      <c r="Q1146" s="50">
        <v>80.419694613124165</v>
      </c>
      <c r="R1146" s="50">
        <v>85.436364184201949</v>
      </c>
      <c r="S1146" s="50">
        <v>87.795893160108932</v>
      </c>
      <c r="T1146" s="50">
        <v>91.956915091894601</v>
      </c>
    </row>
    <row r="1147" spans="1:20" x14ac:dyDescent="0.25">
      <c r="A1147" t="str">
        <f t="shared" si="24"/>
        <v>301 havenbedrijf</v>
      </c>
      <c r="B1147" s="10">
        <v>301</v>
      </c>
      <c r="C1147" s="3" t="s">
        <v>95</v>
      </c>
      <c r="D1147" s="192"/>
      <c r="E1147" s="50">
        <v>161.53258835445814</v>
      </c>
      <c r="F1147" s="50">
        <v>96.339305760495492</v>
      </c>
      <c r="G1147" s="50">
        <v>80.631066891054473</v>
      </c>
      <c r="H1147" s="50">
        <v>84.762882178011566</v>
      </c>
      <c r="I1147" s="50">
        <v>74.863779211796597</v>
      </c>
      <c r="J1147" s="50">
        <v>135.61699029475537</v>
      </c>
      <c r="K1147" s="50">
        <v>136.17651569871009</v>
      </c>
      <c r="L1147" s="50">
        <v>53.930419140616799</v>
      </c>
      <c r="M1147" s="50">
        <v>52.73667352200669</v>
      </c>
      <c r="N1147" s="50">
        <v>130.52689177004396</v>
      </c>
      <c r="O1147" s="284">
        <v>90.301043276424124</v>
      </c>
      <c r="P1147" s="50">
        <v>86.620271834213909</v>
      </c>
      <c r="Q1147" s="50">
        <v>85.821163309485442</v>
      </c>
      <c r="R1147" s="50">
        <v>84.27130154059158</v>
      </c>
      <c r="S1147" s="50">
        <v>88.189776389783091</v>
      </c>
      <c r="T1147" s="50">
        <v>91.014306149465966</v>
      </c>
    </row>
    <row r="1148" spans="1:20" x14ac:dyDescent="0.25">
      <c r="A1148" t="str">
        <f t="shared" si="24"/>
        <v>301 havenbedrijf</v>
      </c>
      <c r="B1148" s="10">
        <v>301</v>
      </c>
      <c r="C1148" s="3" t="s">
        <v>96</v>
      </c>
      <c r="D1148" s="192"/>
      <c r="E1148" s="50">
        <v>158.65017698344764</v>
      </c>
      <c r="F1148" s="50">
        <v>132.48235967661591</v>
      </c>
      <c r="G1148" s="50">
        <v>140.00994538519456</v>
      </c>
      <c r="H1148" s="50">
        <v>153.36391279910799</v>
      </c>
      <c r="I1148" s="50">
        <v>162.83247792845998</v>
      </c>
      <c r="J1148" s="50">
        <v>223.85385694480996</v>
      </c>
      <c r="K1148" s="50">
        <v>240.74421542498007</v>
      </c>
      <c r="L1148" s="50">
        <v>178.22562320003033</v>
      </c>
      <c r="M1148" s="50">
        <v>189.14028040607099</v>
      </c>
      <c r="N1148" s="50">
        <v>267.92536444826681</v>
      </c>
      <c r="O1148" s="284">
        <v>217.75785411565676</v>
      </c>
      <c r="P1148" s="50">
        <v>209.27562369568648</v>
      </c>
      <c r="Q1148" s="50">
        <v>198.50022007329486</v>
      </c>
      <c r="R1148" s="50">
        <v>192.95689842748777</v>
      </c>
      <c r="S1148" s="50">
        <v>182.85952024932152</v>
      </c>
      <c r="T1148" s="50">
        <v>179.41968353564002</v>
      </c>
    </row>
    <row r="1149" spans="1:20" x14ac:dyDescent="0.25">
      <c r="A1149" t="str">
        <f t="shared" si="24"/>
        <v>301 havenbedrijf</v>
      </c>
      <c r="B1149" s="10">
        <v>301</v>
      </c>
      <c r="C1149" s="3" t="s">
        <v>97</v>
      </c>
      <c r="D1149" s="192"/>
      <c r="E1149" s="50">
        <v>85.961314238628376</v>
      </c>
      <c r="F1149" s="50">
        <v>76.980825060891164</v>
      </c>
      <c r="G1149" s="50">
        <v>80.484427016972816</v>
      </c>
      <c r="H1149" s="50">
        <v>92.948929610859892</v>
      </c>
      <c r="I1149" s="50">
        <v>94.358420740361183</v>
      </c>
      <c r="J1149" s="50">
        <v>118.84903057257091</v>
      </c>
      <c r="K1149" s="50">
        <v>125.76992368168158</v>
      </c>
      <c r="L1149" s="50">
        <v>140.28577424721612</v>
      </c>
      <c r="M1149" s="50">
        <v>166.15372352892874</v>
      </c>
      <c r="N1149" s="50">
        <v>207.96945565111312</v>
      </c>
      <c r="O1149" s="284">
        <v>207.16807002341113</v>
      </c>
      <c r="P1149" s="50">
        <v>217.16823833100338</v>
      </c>
      <c r="Q1149" s="50">
        <v>219.14171458354738</v>
      </c>
      <c r="R1149" s="50">
        <v>216.66147975819933</v>
      </c>
      <c r="S1149" s="50">
        <v>211.6008635508924</v>
      </c>
      <c r="T1149" s="50">
        <v>197.50849086869525</v>
      </c>
    </row>
    <row r="1150" spans="1:20" x14ac:dyDescent="0.25">
      <c r="A1150" t="str">
        <f t="shared" si="24"/>
        <v>301 havenbedrijf</v>
      </c>
      <c r="B1150" s="10">
        <v>301</v>
      </c>
      <c r="C1150" s="3" t="s">
        <v>98</v>
      </c>
      <c r="D1150" s="192"/>
      <c r="E1150" s="50">
        <v>3.8564132848286334</v>
      </c>
      <c r="F1150" s="50">
        <v>2.078700365652137</v>
      </c>
      <c r="G1150" s="50">
        <v>4.1021718002775192</v>
      </c>
      <c r="H1150" s="50">
        <v>2.5736913875785135</v>
      </c>
      <c r="I1150" s="50">
        <v>5.1052431982310473</v>
      </c>
      <c r="J1150" s="50">
        <v>4.867740705046506</v>
      </c>
      <c r="K1150" s="50">
        <v>5.4266908683715398</v>
      </c>
      <c r="L1150" s="50">
        <v>5.5413265182092823</v>
      </c>
      <c r="M1150" s="50">
        <v>6.039536987283153</v>
      </c>
      <c r="N1150" s="50">
        <v>8.7281704132212425</v>
      </c>
      <c r="O1150" s="284">
        <v>9.3240620675569179</v>
      </c>
      <c r="P1150" s="50">
        <v>29.901493666644349</v>
      </c>
      <c r="Q1150" s="50">
        <v>40.27230018025174</v>
      </c>
      <c r="R1150" s="50">
        <v>42.712963809410688</v>
      </c>
      <c r="S1150" s="50">
        <v>47.686268008143671</v>
      </c>
      <c r="T1150" s="50">
        <v>46.149373318750442</v>
      </c>
    </row>
    <row r="1151" spans="1:20" x14ac:dyDescent="0.25">
      <c r="A1151" t="str">
        <f t="shared" si="24"/>
        <v>301 havenbedrijf</v>
      </c>
      <c r="B1151" s="10">
        <v>301</v>
      </c>
      <c r="C1151" s="3" t="s">
        <v>26</v>
      </c>
      <c r="D1151" s="194"/>
      <c r="E1151" s="50">
        <v>248.46790450690463</v>
      </c>
      <c r="F1151" s="50">
        <v>211.54188510315922</v>
      </c>
      <c r="G1151" s="50">
        <v>224.59654420244487</v>
      </c>
      <c r="H1151" s="50">
        <v>248.88653379754641</v>
      </c>
      <c r="I1151" s="50">
        <v>262.2961418670522</v>
      </c>
      <c r="J1151" s="50">
        <v>347.57062822242739</v>
      </c>
      <c r="K1151" s="50">
        <v>371.94082997503324</v>
      </c>
      <c r="L1151" s="50">
        <v>324.05272396545575</v>
      </c>
      <c r="M1151" s="50">
        <v>361.33354092228291</v>
      </c>
      <c r="N1151" s="50">
        <v>484.62299051260112</v>
      </c>
      <c r="O1151" s="284">
        <v>434.24998620662478</v>
      </c>
      <c r="P1151" s="50">
        <v>456.34535569333423</v>
      </c>
      <c r="Q1151" s="50">
        <v>457.914234837094</v>
      </c>
      <c r="R1151" s="50">
        <v>452.33134199509777</v>
      </c>
      <c r="S1151" s="50">
        <v>442.14665180835755</v>
      </c>
      <c r="T1151" s="50">
        <v>423.07754772308573</v>
      </c>
    </row>
    <row r="1152" spans="1:20" x14ac:dyDescent="0.25">
      <c r="A1152" t="str">
        <f t="shared" si="24"/>
        <v>301 havenbedrijf</v>
      </c>
      <c r="B1152" s="10">
        <v>301</v>
      </c>
      <c r="C1152" s="3" t="s">
        <v>19</v>
      </c>
      <c r="D1152" s="194"/>
      <c r="E1152" s="50">
        <v>1148.2762821920053</v>
      </c>
      <c r="F1152" s="50">
        <v>763.94819091182717</v>
      </c>
      <c r="G1152" s="50">
        <v>728.50714247166252</v>
      </c>
      <c r="H1152" s="50">
        <v>802.64799704653183</v>
      </c>
      <c r="I1152" s="50">
        <v>786.65631906239503</v>
      </c>
      <c r="J1152" s="50">
        <v>1220.5548943514468</v>
      </c>
      <c r="K1152" s="50">
        <v>1228.1505750553183</v>
      </c>
      <c r="L1152" s="50">
        <v>755.20149300323317</v>
      </c>
      <c r="M1152" s="50">
        <v>817.86001611244524</v>
      </c>
      <c r="N1152" s="50">
        <v>1451.0097885482112</v>
      </c>
      <c r="O1152" s="284">
        <v>1127.2038223235193</v>
      </c>
      <c r="P1152" s="50">
        <v>1163.1662011273063</v>
      </c>
      <c r="Q1152" s="50">
        <v>1182.1744047630154</v>
      </c>
      <c r="R1152" s="50">
        <v>1192.8059907070833</v>
      </c>
      <c r="S1152" s="50">
        <v>1200.5465785219087</v>
      </c>
      <c r="T1152" s="50">
        <v>1197.4969402789327</v>
      </c>
    </row>
    <row r="1153" spans="1:20" x14ac:dyDescent="0.25">
      <c r="A1153" t="str">
        <f t="shared" si="24"/>
        <v>301 havenbedrijf</v>
      </c>
      <c r="B1153" s="10">
        <v>301</v>
      </c>
      <c r="C1153" s="3" t="s">
        <v>20</v>
      </c>
      <c r="D1153" s="194"/>
      <c r="E1153" s="193">
        <v>0.21638338121256942</v>
      </c>
      <c r="F1153" s="193">
        <v>0.27690606198133511</v>
      </c>
      <c r="G1153" s="193">
        <v>0.30829696938926199</v>
      </c>
      <c r="H1153" s="193">
        <v>0.3100817976415105</v>
      </c>
      <c r="I1153" s="193">
        <v>0.33343168485531194</v>
      </c>
      <c r="J1153" s="193">
        <v>0.28476443774133753</v>
      </c>
      <c r="K1153" s="193">
        <v>0.30284627758960281</v>
      </c>
      <c r="L1153" s="193">
        <v>0.42909438999754257</v>
      </c>
      <c r="M1153" s="193">
        <v>0.44180365075165162</v>
      </c>
      <c r="N1153" s="193">
        <v>0.33399015936169824</v>
      </c>
      <c r="O1153" s="285">
        <v>0.38524531021505931</v>
      </c>
      <c r="P1153" s="193">
        <v>0.39233030950440084</v>
      </c>
      <c r="Q1153" s="193">
        <v>0.38734913646594282</v>
      </c>
      <c r="R1153" s="193">
        <v>0.37921618898557036</v>
      </c>
      <c r="S1153" s="193">
        <v>0.36828779467492256</v>
      </c>
      <c r="T1153" s="193">
        <v>0.35330156887460468</v>
      </c>
    </row>
    <row r="1154" spans="1:20" x14ac:dyDescent="0.25">
      <c r="A1154" t="str">
        <f t="shared" si="24"/>
        <v>301 havenbedrijf</v>
      </c>
      <c r="B1154" s="10">
        <v>301</v>
      </c>
      <c r="C1154" s="3" t="s">
        <v>29</v>
      </c>
      <c r="D1154" s="194"/>
      <c r="E1154" s="50">
        <v>721.27628219200528</v>
      </c>
      <c r="F1154" s="50">
        <v>763.94819091182717</v>
      </c>
      <c r="G1154" s="50">
        <v>728.50714247166252</v>
      </c>
      <c r="H1154" s="50">
        <v>802.64799704653183</v>
      </c>
      <c r="I1154" s="50">
        <v>786.65631906239503</v>
      </c>
      <c r="J1154" s="50">
        <v>1001.5548943514468</v>
      </c>
      <c r="K1154" s="50">
        <v>968.15057505531831</v>
      </c>
      <c r="L1154" s="50">
        <v>755.20149300323317</v>
      </c>
      <c r="M1154" s="50">
        <v>817.86001611244524</v>
      </c>
      <c r="N1154" s="50">
        <v>1089.4433964013417</v>
      </c>
      <c r="O1154" s="284">
        <v>1127.2038223235193</v>
      </c>
      <c r="P1154" s="50">
        <v>1163.1662011273063</v>
      </c>
      <c r="Q1154" s="50">
        <v>1182.1744047630154</v>
      </c>
      <c r="R1154" s="50">
        <v>1192.8059907070833</v>
      </c>
      <c r="S1154" s="50">
        <v>1200.5465785219087</v>
      </c>
      <c r="T1154" s="50">
        <v>1197.4969402789327</v>
      </c>
    </row>
    <row r="1155" spans="1:20" x14ac:dyDescent="0.25">
      <c r="A1155" t="str">
        <f t="shared" ref="A1155:A1218" si="25">VLOOKUP(B1155,$AN$3:$AO$60,2)</f>
        <v>302 hotelbedrijf</v>
      </c>
      <c r="B1155" s="10">
        <v>302</v>
      </c>
      <c r="C1155" s="3" t="s">
        <v>25</v>
      </c>
      <c r="D1155" s="50">
        <v>59975</v>
      </c>
      <c r="E1155" s="50">
        <v>61358</v>
      </c>
      <c r="F1155" s="50">
        <v>61364</v>
      </c>
      <c r="G1155" s="50">
        <v>61662</v>
      </c>
      <c r="H1155" s="50">
        <v>62025</v>
      </c>
      <c r="I1155" s="50">
        <v>63687</v>
      </c>
      <c r="J1155" s="50">
        <v>57299</v>
      </c>
      <c r="K1155" s="50">
        <v>56693</v>
      </c>
      <c r="L1155" s="50">
        <v>63043</v>
      </c>
      <c r="M1155" s="50">
        <v>65371</v>
      </c>
      <c r="N1155" s="50">
        <v>65975.465368682329</v>
      </c>
      <c r="O1155" s="284">
        <v>66607.584258108254</v>
      </c>
      <c r="P1155" s="50">
        <v>67245.759554838543</v>
      </c>
      <c r="Q1155" s="50">
        <v>67890.049286041933</v>
      </c>
      <c r="R1155" s="50">
        <v>68540.512034852421</v>
      </c>
      <c r="S1155" s="50">
        <v>69197.206945696104</v>
      </c>
      <c r="T1155" s="50">
        <v>69860.193729668885</v>
      </c>
    </row>
    <row r="1156" spans="1:20" x14ac:dyDescent="0.25">
      <c r="A1156" t="str">
        <f t="shared" si="25"/>
        <v>302 hotelbedrijf</v>
      </c>
      <c r="B1156" s="10">
        <v>302</v>
      </c>
      <c r="C1156" s="3" t="s">
        <v>83</v>
      </c>
      <c r="D1156" s="192"/>
      <c r="E1156" s="50">
        <v>1383</v>
      </c>
      <c r="F1156" s="50">
        <v>6</v>
      </c>
      <c r="G1156" s="50">
        <v>298</v>
      </c>
      <c r="H1156" s="50">
        <v>363</v>
      </c>
      <c r="I1156" s="50">
        <v>1662</v>
      </c>
      <c r="J1156" s="50">
        <v>-6388</v>
      </c>
      <c r="K1156" s="50">
        <v>-606</v>
      </c>
      <c r="L1156" s="50">
        <v>6350</v>
      </c>
      <c r="M1156" s="50">
        <v>2328</v>
      </c>
      <c r="N1156" s="50">
        <v>604.46536868232943</v>
      </c>
      <c r="O1156" s="284">
        <v>632.11888942592486</v>
      </c>
      <c r="P1156" s="50">
        <v>638.17529673028912</v>
      </c>
      <c r="Q1156" s="50">
        <v>644.28973120338924</v>
      </c>
      <c r="R1156" s="50">
        <v>650.46274881048885</v>
      </c>
      <c r="S1156" s="50">
        <v>656.69491084368201</v>
      </c>
      <c r="T1156" s="50">
        <v>662.98678397278127</v>
      </c>
    </row>
    <row r="1157" spans="1:20" x14ac:dyDescent="0.25">
      <c r="A1157" t="str">
        <f t="shared" si="25"/>
        <v>302 hotelbedrijf</v>
      </c>
      <c r="B1157" s="10">
        <v>302</v>
      </c>
      <c r="C1157" s="3" t="s">
        <v>84</v>
      </c>
      <c r="D1157" s="192"/>
      <c r="E1157" s="193">
        <v>1.0230596081700709</v>
      </c>
      <c r="F1157" s="193">
        <v>1.0000977867596728</v>
      </c>
      <c r="G1157" s="193">
        <v>1.0048562675184147</v>
      </c>
      <c r="H1157" s="193">
        <v>1.005886931984042</v>
      </c>
      <c r="I1157" s="193">
        <v>1.026795646916566</v>
      </c>
      <c r="J1157" s="193">
        <v>0.89969695542261374</v>
      </c>
      <c r="K1157" s="193">
        <v>0.98942389919544849</v>
      </c>
      <c r="L1157" s="193">
        <v>1.1120067733229853</v>
      </c>
      <c r="M1157" s="193">
        <v>1.0369271766889265</v>
      </c>
      <c r="N1157" s="193">
        <v>1.0092466899494015</v>
      </c>
      <c r="O1157" s="285">
        <v>1.0095811205861684</v>
      </c>
      <c r="P1157" s="193">
        <v>1.0095811205861682</v>
      </c>
      <c r="Q1157" s="193">
        <v>1.0095811205861682</v>
      </c>
      <c r="R1157" s="193">
        <v>1.0095811205861684</v>
      </c>
      <c r="S1157" s="193">
        <v>1.0095811205861689</v>
      </c>
      <c r="T1157" s="193">
        <v>1.0095811205861687</v>
      </c>
    </row>
    <row r="1158" spans="1:20" x14ac:dyDescent="0.25">
      <c r="A1158" t="str">
        <f t="shared" si="25"/>
        <v>302 hotelbedrijf</v>
      </c>
      <c r="B1158" s="10">
        <v>302</v>
      </c>
      <c r="C1158" s="3" t="s">
        <v>8</v>
      </c>
      <c r="D1158" s="50">
        <v>2478</v>
      </c>
      <c r="E1158" s="50">
        <v>2265</v>
      </c>
      <c r="F1158" s="50">
        <v>2035</v>
      </c>
      <c r="G1158" s="50">
        <v>1790</v>
      </c>
      <c r="H1158" s="50">
        <v>1673</v>
      </c>
      <c r="I1158" s="50">
        <v>1648</v>
      </c>
      <c r="J1158" s="50">
        <v>1149</v>
      </c>
      <c r="K1158" s="50">
        <v>1018</v>
      </c>
      <c r="L1158" s="50">
        <v>1420</v>
      </c>
      <c r="M1158" s="50">
        <v>1504</v>
      </c>
      <c r="N1158" s="50">
        <v>1554.15177522509</v>
      </c>
      <c r="O1158" s="284">
        <v>1547.6099901916377</v>
      </c>
      <c r="P1158" s="50">
        <v>1534.7786966413646</v>
      </c>
      <c r="Q1158" s="50">
        <v>1528.578392683557</v>
      </c>
      <c r="R1158" s="50">
        <v>1527.26573585612</v>
      </c>
      <c r="S1158" s="50">
        <v>1529.8668203133502</v>
      </c>
      <c r="T1158" s="50">
        <v>1549.1985978888029</v>
      </c>
    </row>
    <row r="1159" spans="1:20" x14ac:dyDescent="0.25">
      <c r="A1159" t="str">
        <f t="shared" si="25"/>
        <v>302 hotelbedrijf</v>
      </c>
      <c r="B1159" s="10">
        <v>302</v>
      </c>
      <c r="C1159" s="3" t="s">
        <v>9</v>
      </c>
      <c r="D1159" s="50">
        <v>10130</v>
      </c>
      <c r="E1159" s="50">
        <v>10213</v>
      </c>
      <c r="F1159" s="50">
        <v>9717</v>
      </c>
      <c r="G1159" s="50">
        <v>9359</v>
      </c>
      <c r="H1159" s="50">
        <v>9084</v>
      </c>
      <c r="I1159" s="50">
        <v>8731</v>
      </c>
      <c r="J1159" s="50">
        <v>7204</v>
      </c>
      <c r="K1159" s="50">
        <v>6732</v>
      </c>
      <c r="L1159" s="50">
        <v>7795</v>
      </c>
      <c r="M1159" s="50">
        <v>7777</v>
      </c>
      <c r="N1159" s="50">
        <v>7939.3541393742498</v>
      </c>
      <c r="O1159" s="284">
        <v>7905.9355576680246</v>
      </c>
      <c r="P1159" s="50">
        <v>7840.3871439378845</v>
      </c>
      <c r="Q1159" s="50">
        <v>7808.7130116700291</v>
      </c>
      <c r="R1159" s="50">
        <v>7802.0073297780664</v>
      </c>
      <c r="S1159" s="50">
        <v>7815.2949191767138</v>
      </c>
      <c r="T1159" s="50">
        <v>7914.05092921499</v>
      </c>
    </row>
    <row r="1160" spans="1:20" x14ac:dyDescent="0.25">
      <c r="A1160" t="str">
        <f t="shared" si="25"/>
        <v>302 hotelbedrijf</v>
      </c>
      <c r="B1160" s="10">
        <v>302</v>
      </c>
      <c r="C1160" s="3" t="s">
        <v>10</v>
      </c>
      <c r="D1160" s="50">
        <v>9168</v>
      </c>
      <c r="E1160" s="50">
        <v>9541</v>
      </c>
      <c r="F1160" s="50">
        <v>9749</v>
      </c>
      <c r="G1160" s="50">
        <v>9801</v>
      </c>
      <c r="H1160" s="50">
        <v>9588</v>
      </c>
      <c r="I1160" s="50">
        <v>9671</v>
      </c>
      <c r="J1160" s="50">
        <v>8663</v>
      </c>
      <c r="K1160" s="50">
        <v>8509</v>
      </c>
      <c r="L1160" s="50">
        <v>9023</v>
      </c>
      <c r="M1160" s="50">
        <v>8892</v>
      </c>
      <c r="N1160" s="50">
        <v>8475.9849908550932</v>
      </c>
      <c r="O1160" s="284">
        <v>8440.3076055180591</v>
      </c>
      <c r="P1160" s="50">
        <v>8370.3286927251829</v>
      </c>
      <c r="Q1160" s="50">
        <v>8336.5136663404464</v>
      </c>
      <c r="R1160" s="50">
        <v>8329.3547390433469</v>
      </c>
      <c r="S1160" s="50">
        <v>8343.5404531871482</v>
      </c>
      <c r="T1160" s="50">
        <v>8448.9715051526855</v>
      </c>
    </row>
    <row r="1161" spans="1:20" x14ac:dyDescent="0.25">
      <c r="A1161" t="str">
        <f t="shared" si="25"/>
        <v>302 hotelbedrijf</v>
      </c>
      <c r="B1161" s="10">
        <v>302</v>
      </c>
      <c r="C1161" s="3" t="s">
        <v>11</v>
      </c>
      <c r="D1161" s="50">
        <v>7359</v>
      </c>
      <c r="E1161" s="50">
        <v>7528</v>
      </c>
      <c r="F1161" s="50">
        <v>7532</v>
      </c>
      <c r="G1161" s="50">
        <v>7476</v>
      </c>
      <c r="H1161" s="50">
        <v>7534</v>
      </c>
      <c r="I1161" s="50">
        <v>7696</v>
      </c>
      <c r="J1161" s="50">
        <v>7107</v>
      </c>
      <c r="K1161" s="50">
        <v>6972</v>
      </c>
      <c r="L1161" s="50">
        <v>7550</v>
      </c>
      <c r="M1161" s="50">
        <v>7517</v>
      </c>
      <c r="N1161" s="50">
        <v>7705.288186141408</v>
      </c>
      <c r="O1161" s="284">
        <v>7626.6970251241582</v>
      </c>
      <c r="P1161" s="50">
        <v>7641.9391561203693</v>
      </c>
      <c r="Q1161" s="50">
        <v>7586.2832745826563</v>
      </c>
      <c r="R1161" s="50">
        <v>7501.7383119062688</v>
      </c>
      <c r="S1161" s="50">
        <v>7284.5805076432716</v>
      </c>
      <c r="T1161" s="50">
        <v>7261.9951998335082</v>
      </c>
    </row>
    <row r="1162" spans="1:20" x14ac:dyDescent="0.25">
      <c r="A1162" t="str">
        <f t="shared" si="25"/>
        <v>302 hotelbedrijf</v>
      </c>
      <c r="B1162" s="10">
        <v>302</v>
      </c>
      <c r="C1162" s="3" t="s">
        <v>12</v>
      </c>
      <c r="D1162" s="50">
        <v>6367</v>
      </c>
      <c r="E1162" s="50">
        <v>6472</v>
      </c>
      <c r="F1162" s="50">
        <v>6512</v>
      </c>
      <c r="G1162" s="50">
        <v>6647</v>
      </c>
      <c r="H1162" s="50">
        <v>6635</v>
      </c>
      <c r="I1162" s="50">
        <v>6803</v>
      </c>
      <c r="J1162" s="50">
        <v>6333</v>
      </c>
      <c r="K1162" s="50">
        <v>6061</v>
      </c>
      <c r="L1162" s="50">
        <v>6571</v>
      </c>
      <c r="M1162" s="50">
        <v>6734</v>
      </c>
      <c r="N1162" s="50">
        <v>6755.3076500830475</v>
      </c>
      <c r="O1162" s="284">
        <v>6860.0303514026164</v>
      </c>
      <c r="P1162" s="50">
        <v>6885.632157409369</v>
      </c>
      <c r="Q1162" s="50">
        <v>6948.6479745151692</v>
      </c>
      <c r="R1162" s="50">
        <v>6986.0697407711486</v>
      </c>
      <c r="S1162" s="50">
        <v>7161.0590183748709</v>
      </c>
      <c r="T1162" s="50">
        <v>7088.0187986230185</v>
      </c>
    </row>
    <row r="1163" spans="1:20" x14ac:dyDescent="0.25">
      <c r="A1163" t="str">
        <f t="shared" si="25"/>
        <v>302 hotelbedrijf</v>
      </c>
      <c r="B1163" s="10">
        <v>302</v>
      </c>
      <c r="C1163" s="3" t="s">
        <v>13</v>
      </c>
      <c r="D1163" s="50">
        <v>6500</v>
      </c>
      <c r="E1163" s="50">
        <v>6494</v>
      </c>
      <c r="F1163" s="50">
        <v>6323</v>
      </c>
      <c r="G1163" s="50">
        <v>6185</v>
      </c>
      <c r="H1163" s="50">
        <v>6088</v>
      </c>
      <c r="I1163" s="50">
        <v>6213</v>
      </c>
      <c r="J1163" s="50">
        <v>5706</v>
      </c>
      <c r="K1163" s="50">
        <v>5641</v>
      </c>
      <c r="L1163" s="50">
        <v>6180</v>
      </c>
      <c r="M1163" s="50">
        <v>6347</v>
      </c>
      <c r="N1163" s="50">
        <v>6370.9794249142087</v>
      </c>
      <c r="O1163" s="284">
        <v>6274.441690318843</v>
      </c>
      <c r="P1163" s="50">
        <v>6246.3545644768519</v>
      </c>
      <c r="Q1163" s="50">
        <v>6208.3264951456786</v>
      </c>
      <c r="R1163" s="50">
        <v>6258.3735046365464</v>
      </c>
      <c r="S1163" s="50">
        <v>6278.1761824990081</v>
      </c>
      <c r="T1163" s="50">
        <v>6375.5022560470261</v>
      </c>
    </row>
    <row r="1164" spans="1:20" x14ac:dyDescent="0.25">
      <c r="A1164" t="str">
        <f t="shared" si="25"/>
        <v>302 hotelbedrijf</v>
      </c>
      <c r="B1164" s="10">
        <v>302</v>
      </c>
      <c r="C1164" s="3" t="s">
        <v>14</v>
      </c>
      <c r="D1164" s="50">
        <v>5886</v>
      </c>
      <c r="E1164" s="50">
        <v>6079</v>
      </c>
      <c r="F1164" s="50">
        <v>6136</v>
      </c>
      <c r="G1164" s="50">
        <v>6295</v>
      </c>
      <c r="H1164" s="50">
        <v>6306</v>
      </c>
      <c r="I1164" s="50">
        <v>6432</v>
      </c>
      <c r="J1164" s="50">
        <v>5805</v>
      </c>
      <c r="K1164" s="50">
        <v>5439</v>
      </c>
      <c r="L1164" s="50">
        <v>5647</v>
      </c>
      <c r="M1164" s="50">
        <v>5897</v>
      </c>
      <c r="N1164" s="50">
        <v>5820.1089688388738</v>
      </c>
      <c r="O1164" s="284">
        <v>5900.5583826617076</v>
      </c>
      <c r="P1164" s="50">
        <v>5915.2317393950398</v>
      </c>
      <c r="Q1164" s="50">
        <v>5996.1324405493269</v>
      </c>
      <c r="R1164" s="50">
        <v>5898.7075488458813</v>
      </c>
      <c r="S1164" s="50">
        <v>5920.9932924662407</v>
      </c>
      <c r="T1164" s="50">
        <v>5831.2740764892178</v>
      </c>
    </row>
    <row r="1165" spans="1:20" x14ac:dyDescent="0.25">
      <c r="A1165" t="str">
        <f t="shared" si="25"/>
        <v>302 hotelbedrijf</v>
      </c>
      <c r="B1165" s="10">
        <v>302</v>
      </c>
      <c r="C1165" s="3" t="s">
        <v>15</v>
      </c>
      <c r="D1165" s="50">
        <v>5233</v>
      </c>
      <c r="E1165" s="50">
        <v>5388</v>
      </c>
      <c r="F1165" s="50">
        <v>5547</v>
      </c>
      <c r="G1165" s="50">
        <v>5700</v>
      </c>
      <c r="H1165" s="50">
        <v>5780</v>
      </c>
      <c r="I1165" s="50">
        <v>5776</v>
      </c>
      <c r="J1165" s="50">
        <v>5459</v>
      </c>
      <c r="K1165" s="50">
        <v>5474</v>
      </c>
      <c r="L1165" s="50">
        <v>5791</v>
      </c>
      <c r="M1165" s="50">
        <v>5950</v>
      </c>
      <c r="N1165" s="50">
        <v>5964.5971639314939</v>
      </c>
      <c r="O1165" s="284">
        <v>5809.8092412305614</v>
      </c>
      <c r="P1165" s="50">
        <v>5661.5376525950669</v>
      </c>
      <c r="Q1165" s="50">
        <v>5503.5530019265989</v>
      </c>
      <c r="R1165" s="50">
        <v>5539.1894020882592</v>
      </c>
      <c r="S1165" s="50">
        <v>5466.6610108578006</v>
      </c>
      <c r="T1165" s="50">
        <v>5541.6310922888406</v>
      </c>
    </row>
    <row r="1166" spans="1:20" x14ac:dyDescent="0.25">
      <c r="A1166" t="str">
        <f t="shared" si="25"/>
        <v>302 hotelbedrijf</v>
      </c>
      <c r="B1166" s="10">
        <v>302</v>
      </c>
      <c r="C1166" s="3" t="s">
        <v>16</v>
      </c>
      <c r="D1166" s="50">
        <v>3965</v>
      </c>
      <c r="E1166" s="50">
        <v>4145</v>
      </c>
      <c r="F1166" s="50">
        <v>4299</v>
      </c>
      <c r="G1166" s="50">
        <v>4512</v>
      </c>
      <c r="H1166" s="50">
        <v>4671</v>
      </c>
      <c r="I1166" s="50">
        <v>5051</v>
      </c>
      <c r="J1166" s="50">
        <v>4808</v>
      </c>
      <c r="K1166" s="50">
        <v>4864</v>
      </c>
      <c r="L1166" s="50">
        <v>5249</v>
      </c>
      <c r="M1166" s="50">
        <v>5475</v>
      </c>
      <c r="N1166" s="50">
        <v>5426.6101124317702</v>
      </c>
      <c r="O1166" s="284">
        <v>5523.3773708433073</v>
      </c>
      <c r="P1166" s="50">
        <v>5575.8721535936629</v>
      </c>
      <c r="Q1166" s="50">
        <v>5643.840500012253</v>
      </c>
      <c r="R1166" s="50">
        <v>5643.3537178551142</v>
      </c>
      <c r="S1166" s="50">
        <v>5655.1240528782346</v>
      </c>
      <c r="T1166" s="50">
        <v>5508.3109574458349</v>
      </c>
    </row>
    <row r="1167" spans="1:20" x14ac:dyDescent="0.25">
      <c r="A1167" t="str">
        <f t="shared" si="25"/>
        <v>302 hotelbedrijf</v>
      </c>
      <c r="B1167" s="10">
        <v>302</v>
      </c>
      <c r="C1167" s="3" t="s">
        <v>17</v>
      </c>
      <c r="D1167" s="50">
        <v>1957</v>
      </c>
      <c r="E1167" s="50">
        <v>2166</v>
      </c>
      <c r="F1167" s="50">
        <v>2319</v>
      </c>
      <c r="G1167" s="50">
        <v>2562</v>
      </c>
      <c r="H1167" s="50">
        <v>2920</v>
      </c>
      <c r="I1167" s="50">
        <v>3341</v>
      </c>
      <c r="J1167" s="50">
        <v>3150</v>
      </c>
      <c r="K1167" s="50">
        <v>3500</v>
      </c>
      <c r="L1167" s="50">
        <v>4111</v>
      </c>
      <c r="M1167" s="50">
        <v>4632</v>
      </c>
      <c r="N1167" s="50">
        <v>4732.6639394758822</v>
      </c>
      <c r="O1167" s="284">
        <v>4772.2684593528584</v>
      </c>
      <c r="P1167" s="50">
        <v>4848.0069789380295</v>
      </c>
      <c r="Q1167" s="50">
        <v>4847.3089169754085</v>
      </c>
      <c r="R1167" s="50">
        <v>4801.1630212151031</v>
      </c>
      <c r="S1167" s="50">
        <v>4758.5072355615193</v>
      </c>
      <c r="T1167" s="50">
        <v>4843.8821145293496</v>
      </c>
    </row>
    <row r="1168" spans="1:20" x14ac:dyDescent="0.25">
      <c r="A1168" t="str">
        <f t="shared" si="25"/>
        <v>302 hotelbedrijf</v>
      </c>
      <c r="B1168" s="10">
        <v>302</v>
      </c>
      <c r="C1168" s="3" t="s">
        <v>85</v>
      </c>
      <c r="D1168" s="50">
        <v>932</v>
      </c>
      <c r="E1168" s="50">
        <v>1067</v>
      </c>
      <c r="F1168" s="50">
        <v>1195</v>
      </c>
      <c r="G1168" s="50">
        <v>1335</v>
      </c>
      <c r="H1168" s="50">
        <v>1746</v>
      </c>
      <c r="I1168" s="50">
        <v>2325</v>
      </c>
      <c r="J1168" s="50">
        <v>1915</v>
      </c>
      <c r="K1168" s="50">
        <v>2483</v>
      </c>
      <c r="L1168" s="50">
        <v>3706</v>
      </c>
      <c r="M1168" s="50">
        <v>4646</v>
      </c>
      <c r="N1168" s="50">
        <v>5230.4190174112164</v>
      </c>
      <c r="O1168" s="284">
        <v>5946.5485837964752</v>
      </c>
      <c r="P1168" s="50">
        <v>6725.690619005728</v>
      </c>
      <c r="Q1168" s="50">
        <v>7482.151611640842</v>
      </c>
      <c r="R1168" s="50">
        <v>8253.2889828565858</v>
      </c>
      <c r="S1168" s="50">
        <v>8983.4034527379354</v>
      </c>
      <c r="T1168" s="50">
        <v>9497.3582021555958</v>
      </c>
    </row>
    <row r="1169" spans="1:20" x14ac:dyDescent="0.25">
      <c r="A1169" t="str">
        <f t="shared" si="25"/>
        <v>302 hotelbedrijf</v>
      </c>
      <c r="B1169" s="10">
        <v>302</v>
      </c>
      <c r="C1169" s="3" t="s">
        <v>6</v>
      </c>
      <c r="D1169" s="50">
        <v>6854</v>
      </c>
      <c r="E1169" s="50">
        <v>7378</v>
      </c>
      <c r="F1169" s="50">
        <v>7813</v>
      </c>
      <c r="G1169" s="50">
        <v>8409</v>
      </c>
      <c r="H1169" s="50">
        <v>9337</v>
      </c>
      <c r="I1169" s="50">
        <v>10717</v>
      </c>
      <c r="J1169" s="50">
        <v>9873</v>
      </c>
      <c r="K1169" s="50">
        <v>10847</v>
      </c>
      <c r="L1169" s="50">
        <v>13066</v>
      </c>
      <c r="M1169" s="50">
        <v>14753</v>
      </c>
      <c r="N1169" s="50">
        <v>15389.69306931887</v>
      </c>
      <c r="O1169" s="284">
        <v>16242.19441399264</v>
      </c>
      <c r="P1169" s="50">
        <v>17149.56975153742</v>
      </c>
      <c r="Q1169" s="50">
        <v>17973.301028628503</v>
      </c>
      <c r="R1169" s="50">
        <v>18697.805721926801</v>
      </c>
      <c r="S1169" s="50">
        <v>19397.034741177689</v>
      </c>
      <c r="T1169" s="50">
        <v>19849.551274130779</v>
      </c>
    </row>
    <row r="1170" spans="1:20" x14ac:dyDescent="0.25">
      <c r="A1170" t="str">
        <f t="shared" si="25"/>
        <v>302 hotelbedrijf</v>
      </c>
      <c r="B1170" s="10">
        <v>302</v>
      </c>
      <c r="C1170" s="3" t="s">
        <v>86</v>
      </c>
      <c r="D1170" s="193">
        <v>1.0107990930069997</v>
      </c>
      <c r="E1170" s="192"/>
      <c r="F1170" s="192"/>
      <c r="G1170" s="192"/>
      <c r="H1170" s="192"/>
      <c r="I1170" s="192"/>
      <c r="J1170" s="192"/>
      <c r="K1170" s="192"/>
      <c r="L1170" s="192"/>
      <c r="M1170" s="192"/>
      <c r="N1170" s="192"/>
      <c r="O1170" s="286"/>
      <c r="P1170" s="192"/>
      <c r="Q1170" s="192"/>
      <c r="R1170" s="192"/>
      <c r="S1170" s="192"/>
      <c r="T1170" s="192"/>
    </row>
    <row r="1171" spans="1:20" x14ac:dyDescent="0.25">
      <c r="A1171" t="str">
        <f t="shared" si="25"/>
        <v>302 hotelbedrijf</v>
      </c>
      <c r="B1171" s="10">
        <v>302</v>
      </c>
      <c r="C1171" s="3" t="s">
        <v>87</v>
      </c>
      <c r="D1171" s="192"/>
      <c r="E1171" s="193">
        <v>-6.1302575815356253E-3</v>
      </c>
      <c r="F1171" s="193">
        <v>5.3506531236634514E-3</v>
      </c>
      <c r="G1171" s="193">
        <v>2.9714127442924676E-3</v>
      </c>
      <c r="H1171" s="193">
        <v>2.4560805114788309E-3</v>
      </c>
      <c r="I1171" s="193">
        <v>-7.9982769547831678E-3</v>
      </c>
      <c r="J1171" s="193">
        <v>5.5551068792192959E-2</v>
      </c>
      <c r="K1171" s="193">
        <v>1.0687596905775587E-2</v>
      </c>
      <c r="L1171" s="193">
        <v>-5.0603840157992797E-2</v>
      </c>
      <c r="M1171" s="193">
        <v>-1.3064041840963436E-2</v>
      </c>
      <c r="N1171" s="193">
        <v>7.7620152879909199E-4</v>
      </c>
      <c r="O1171" s="285">
        <v>6.0898621041560741E-4</v>
      </c>
      <c r="P1171" s="193">
        <v>6.0898621041571843E-4</v>
      </c>
      <c r="Q1171" s="193">
        <v>6.0898621041571843E-4</v>
      </c>
      <c r="R1171" s="193">
        <v>6.0898621041560741E-4</v>
      </c>
      <c r="S1171" s="193">
        <v>6.0898621041538537E-4</v>
      </c>
      <c r="T1171" s="193">
        <v>6.0898621041549639E-4</v>
      </c>
    </row>
    <row r="1172" spans="1:20" x14ac:dyDescent="0.25">
      <c r="A1172" t="str">
        <f t="shared" si="25"/>
        <v>302 hotelbedrijf</v>
      </c>
      <c r="B1172" s="10">
        <v>302</v>
      </c>
      <c r="C1172" s="3" t="s">
        <v>88</v>
      </c>
      <c r="D1172" s="194"/>
      <c r="E1172" s="50">
        <v>1905.6101756488076</v>
      </c>
      <c r="F1172" s="50">
        <v>1767.8150165182806</v>
      </c>
      <c r="G1172" s="50">
        <v>1583.4600377108502</v>
      </c>
      <c r="H1172" s="50">
        <v>1391.8998980562965</v>
      </c>
      <c r="I1172" s="50">
        <v>1283.4308261311135</v>
      </c>
      <c r="J1172" s="50">
        <v>1368.9815641485031</v>
      </c>
      <c r="K1172" s="50">
        <v>902.9177793016753</v>
      </c>
      <c r="L1172" s="50">
        <v>737.57946792122073</v>
      </c>
      <c r="M1172" s="50">
        <v>1082.150172203633</v>
      </c>
      <c r="N1172" s="50">
        <v>1166.9804154607032</v>
      </c>
      <c r="O1172" s="284">
        <v>1205.6341940514385</v>
      </c>
      <c r="P1172" s="50">
        <v>1200.5594002943608</v>
      </c>
      <c r="Q1172" s="50">
        <v>1190.6055164429072</v>
      </c>
      <c r="R1172" s="50">
        <v>1185.7956268399673</v>
      </c>
      <c r="S1172" s="50">
        <v>1184.7773324999666</v>
      </c>
      <c r="T1172" s="50">
        <v>1186.7951253650158</v>
      </c>
    </row>
    <row r="1173" spans="1:20" x14ac:dyDescent="0.25">
      <c r="A1173" t="str">
        <f t="shared" si="25"/>
        <v>302 hotelbedrijf</v>
      </c>
      <c r="B1173" s="10">
        <v>302</v>
      </c>
      <c r="C1173" s="3" t="s">
        <v>89</v>
      </c>
      <c r="D1173" s="194"/>
      <c r="E1173" s="50">
        <v>6020.8301416592394</v>
      </c>
      <c r="F1173" s="50">
        <v>6187.4162623318834</v>
      </c>
      <c r="G1173" s="50">
        <v>5863.8018867755018</v>
      </c>
      <c r="H1173" s="50">
        <v>5642.9409099587037</v>
      </c>
      <c r="I1173" s="50">
        <v>5382.164278926798</v>
      </c>
      <c r="J1173" s="50">
        <v>5727.8652249152055</v>
      </c>
      <c r="K1173" s="50">
        <v>4402.8991939648085</v>
      </c>
      <c r="L1173" s="50">
        <v>3701.8110004022988</v>
      </c>
      <c r="M1173" s="50">
        <v>4578.9591432312027</v>
      </c>
      <c r="N1173" s="50">
        <v>4676.0211091727315</v>
      </c>
      <c r="O1173" s="284">
        <v>4772.3110385205127</v>
      </c>
      <c r="P1173" s="50">
        <v>4752.2232752631253</v>
      </c>
      <c r="Q1173" s="50">
        <v>4712.8224105441077</v>
      </c>
      <c r="R1173" s="50">
        <v>4693.7832282121599</v>
      </c>
      <c r="S1173" s="50">
        <v>4689.752472164243</v>
      </c>
      <c r="T1173" s="50">
        <v>4697.7395840185955</v>
      </c>
    </row>
    <row r="1174" spans="1:20" x14ac:dyDescent="0.25">
      <c r="A1174" t="str">
        <f t="shared" si="25"/>
        <v>302 hotelbedrijf</v>
      </c>
      <c r="B1174" s="10">
        <v>302</v>
      </c>
      <c r="C1174" s="3" t="s">
        <v>90</v>
      </c>
      <c r="D1174" s="194"/>
      <c r="E1174" s="50">
        <v>4762.7333077413068</v>
      </c>
      <c r="F1174" s="50">
        <v>5066.0444398454383</v>
      </c>
      <c r="G1174" s="50">
        <v>5153.2922862283567</v>
      </c>
      <c r="H1174" s="50">
        <v>5175.7285597251739</v>
      </c>
      <c r="I1174" s="50">
        <v>4963.010782193418</v>
      </c>
      <c r="J1174" s="50">
        <v>5620.559572801666</v>
      </c>
      <c r="K1174" s="50">
        <v>4646.0812327781732</v>
      </c>
      <c r="L1174" s="50">
        <v>4041.9601623371591</v>
      </c>
      <c r="M1174" s="50">
        <v>4624.8429475841867</v>
      </c>
      <c r="N1174" s="50">
        <v>4680.764827388557</v>
      </c>
      <c r="O1174" s="284">
        <v>4460.3564621994183</v>
      </c>
      <c r="P1174" s="50">
        <v>4441.5817880566365</v>
      </c>
      <c r="Q1174" s="50">
        <v>4404.7564637751329</v>
      </c>
      <c r="R1174" s="50">
        <v>4386.9618273267033</v>
      </c>
      <c r="S1174" s="50">
        <v>4383.1945521762045</v>
      </c>
      <c r="T1174" s="50">
        <v>4390.6595656018408</v>
      </c>
    </row>
    <row r="1175" spans="1:20" x14ac:dyDescent="0.25">
      <c r="A1175" t="str">
        <f t="shared" si="25"/>
        <v>302 hotelbedrijf</v>
      </c>
      <c r="B1175" s="10">
        <v>302</v>
      </c>
      <c r="C1175" s="3" t="s">
        <v>91</v>
      </c>
      <c r="D1175" s="194"/>
      <c r="E1175" s="50">
        <v>3227.2850270121698</v>
      </c>
      <c r="F1175" s="50">
        <v>3387.8281712266535</v>
      </c>
      <c r="G1175" s="50">
        <v>3371.7078539279273</v>
      </c>
      <c r="H1175" s="50">
        <v>3342.7867702749077</v>
      </c>
      <c r="I1175" s="50">
        <v>3289.9575138736809</v>
      </c>
      <c r="J1175" s="50">
        <v>3849.7756622369056</v>
      </c>
      <c r="K1175" s="50">
        <v>3236.2950703133265</v>
      </c>
      <c r="L1175" s="50">
        <v>2747.4965918881444</v>
      </c>
      <c r="M1175" s="50">
        <v>3258.6978910565508</v>
      </c>
      <c r="N1175" s="50">
        <v>3348.4916851816429</v>
      </c>
      <c r="O1175" s="284">
        <v>3431.077318488165</v>
      </c>
      <c r="P1175" s="50">
        <v>3396.0815670657948</v>
      </c>
      <c r="Q1175" s="50">
        <v>3402.8687148898807</v>
      </c>
      <c r="R1175" s="50">
        <v>3378.0857829382931</v>
      </c>
      <c r="S1175" s="50">
        <v>3340.4388712558552</v>
      </c>
      <c r="T1175" s="50">
        <v>3243.7409673306588</v>
      </c>
    </row>
    <row r="1176" spans="1:20" x14ac:dyDescent="0.25">
      <c r="A1176" t="str">
        <f t="shared" si="25"/>
        <v>302 hotelbedrijf</v>
      </c>
      <c r="B1176" s="10">
        <v>302</v>
      </c>
      <c r="C1176" s="3" t="s">
        <v>92</v>
      </c>
      <c r="D1176" s="194"/>
      <c r="E1176" s="50">
        <v>2433.1040502495835</v>
      </c>
      <c r="F1176" s="50">
        <v>2547.5335122300048</v>
      </c>
      <c r="G1176" s="50">
        <v>2547.7848526016055</v>
      </c>
      <c r="H1176" s="50">
        <v>2597.1774606108452</v>
      </c>
      <c r="I1176" s="50">
        <v>2523.1240475769237</v>
      </c>
      <c r="J1176" s="50">
        <v>3019.3364320730934</v>
      </c>
      <c r="K1176" s="50">
        <v>2526.6186630179477</v>
      </c>
      <c r="L1176" s="50">
        <v>2046.6139289556756</v>
      </c>
      <c r="M1176" s="50">
        <v>2465.4993120795507</v>
      </c>
      <c r="N1176" s="50">
        <v>2619.8586020697094</v>
      </c>
      <c r="O1176" s="284">
        <v>2627.0187394484055</v>
      </c>
      <c r="P1176" s="50">
        <v>2667.7435314286477</v>
      </c>
      <c r="Q1176" s="50">
        <v>2677.6996174616256</v>
      </c>
      <c r="R1176" s="50">
        <v>2702.2053455488654</v>
      </c>
      <c r="S1176" s="50">
        <v>2716.7580034454304</v>
      </c>
      <c r="T1176" s="50">
        <v>2784.8082145208459</v>
      </c>
    </row>
    <row r="1177" spans="1:20" x14ac:dyDescent="0.25">
      <c r="A1177" t="str">
        <f t="shared" si="25"/>
        <v>302 hotelbedrijf</v>
      </c>
      <c r="B1177" s="10">
        <v>302</v>
      </c>
      <c r="C1177" s="3" t="s">
        <v>93</v>
      </c>
      <c r="D1177" s="194"/>
      <c r="E1177" s="50">
        <v>2240.276799134544</v>
      </c>
      <c r="F1177" s="50">
        <v>2312.7658854395208</v>
      </c>
      <c r="G1177" s="50">
        <v>2236.8222000744759</v>
      </c>
      <c r="H1177" s="50">
        <v>2184.8160399740873</v>
      </c>
      <c r="I1177" s="50">
        <v>2086.9052139219925</v>
      </c>
      <c r="J1177" s="50">
        <v>2524.5860427635021</v>
      </c>
      <c r="K1177" s="50">
        <v>2062.5810493756298</v>
      </c>
      <c r="L1177" s="50">
        <v>1693.3401243658916</v>
      </c>
      <c r="M1177" s="50">
        <v>2087.1354623000411</v>
      </c>
      <c r="N1177" s="50">
        <v>2231.3794258359021</v>
      </c>
      <c r="O1177" s="284">
        <v>2238.7444132916698</v>
      </c>
      <c r="P1177" s="50">
        <v>2204.8213224161859</v>
      </c>
      <c r="Q1177" s="50">
        <v>2194.9515846772315</v>
      </c>
      <c r="R1177" s="50">
        <v>2181.5886271026848</v>
      </c>
      <c r="S1177" s="50">
        <v>2199.1750067512326</v>
      </c>
      <c r="T1177" s="50">
        <v>2206.1336125598523</v>
      </c>
    </row>
    <row r="1178" spans="1:20" x14ac:dyDescent="0.25">
      <c r="A1178" t="str">
        <f t="shared" si="25"/>
        <v>302 hotelbedrijf</v>
      </c>
      <c r="B1178" s="10">
        <v>302</v>
      </c>
      <c r="C1178" s="3" t="s">
        <v>94</v>
      </c>
      <c r="D1178" s="194"/>
      <c r="E1178" s="50">
        <v>1833.2999397154786</v>
      </c>
      <c r="F1178" s="50">
        <v>1963.2056966679677</v>
      </c>
      <c r="G1178" s="50">
        <v>1967.0147587513193</v>
      </c>
      <c r="H1178" s="50">
        <v>2014.7413007944961</v>
      </c>
      <c r="I1178" s="50">
        <v>1952.3367190075996</v>
      </c>
      <c r="J1178" s="50">
        <v>2400.0956932490672</v>
      </c>
      <c r="K1178" s="50">
        <v>1905.6986867613548</v>
      </c>
      <c r="L1178" s="50">
        <v>1452.1819818713195</v>
      </c>
      <c r="M1178" s="50">
        <v>1719.7040367622587</v>
      </c>
      <c r="N1178" s="50">
        <v>1877.453475765451</v>
      </c>
      <c r="O1178" s="284">
        <v>1852.0001331874275</v>
      </c>
      <c r="P1178" s="50">
        <v>1877.5997097438897</v>
      </c>
      <c r="Q1178" s="50">
        <v>1882.2688763814792</v>
      </c>
      <c r="R1178" s="50">
        <v>1908.0120557815349</v>
      </c>
      <c r="S1178" s="50">
        <v>1877.0107612393545</v>
      </c>
      <c r="T1178" s="50">
        <v>1884.1022436109165</v>
      </c>
    </row>
    <row r="1179" spans="1:20" x14ac:dyDescent="0.25">
      <c r="A1179" t="str">
        <f t="shared" si="25"/>
        <v>302 hotelbedrijf</v>
      </c>
      <c r="B1179" s="10">
        <v>302</v>
      </c>
      <c r="C1179" s="3" t="s">
        <v>95</v>
      </c>
      <c r="D1179" s="192"/>
      <c r="E1179" s="50">
        <v>1458.0820979524333</v>
      </c>
      <c r="F1179" s="50">
        <v>1563.129229770442</v>
      </c>
      <c r="G1179" s="50">
        <v>1596.0595617701656</v>
      </c>
      <c r="H1179" s="50">
        <v>1637.14544421959</v>
      </c>
      <c r="I1179" s="50">
        <v>1599.6967379834671</v>
      </c>
      <c r="J1179" s="50">
        <v>1965.6507024519226</v>
      </c>
      <c r="K1179" s="50">
        <v>1612.8616339604557</v>
      </c>
      <c r="L1179" s="50">
        <v>1281.7840577040904</v>
      </c>
      <c r="M1179" s="50">
        <v>1573.4052990843129</v>
      </c>
      <c r="N1179" s="50">
        <v>1698.9547890191186</v>
      </c>
      <c r="O1179" s="284">
        <v>1702.1254710502822</v>
      </c>
      <c r="P1179" s="50">
        <v>1657.9534241208707</v>
      </c>
      <c r="Q1179" s="50">
        <v>1615.6409525971085</v>
      </c>
      <c r="R1179" s="50">
        <v>1570.5566509172049</v>
      </c>
      <c r="S1179" s="50">
        <v>1580.7262604892476</v>
      </c>
      <c r="T1179" s="50">
        <v>1560.0287316042813</v>
      </c>
    </row>
    <row r="1180" spans="1:20" x14ac:dyDescent="0.25">
      <c r="A1180" t="str">
        <f t="shared" si="25"/>
        <v>302 hotelbedrijf</v>
      </c>
      <c r="B1180" s="10">
        <v>302</v>
      </c>
      <c r="C1180" s="3" t="s">
        <v>96</v>
      </c>
      <c r="D1180" s="192"/>
      <c r="E1180" s="50">
        <v>962.232013375213</v>
      </c>
      <c r="F1180" s="50">
        <v>1053.5030521593699</v>
      </c>
      <c r="G1180" s="50">
        <v>1082.4157038076683</v>
      </c>
      <c r="H1180" s="50">
        <v>1133.7203328474243</v>
      </c>
      <c r="I1180" s="50">
        <v>1124.8396100007815</v>
      </c>
      <c r="J1180" s="50">
        <v>1537.3364651525935</v>
      </c>
      <c r="K1180" s="50">
        <v>1247.6727337338887</v>
      </c>
      <c r="L1180" s="50">
        <v>964.08314581268633</v>
      </c>
      <c r="M1180" s="50">
        <v>1237.4395823633713</v>
      </c>
      <c r="N1180" s="50">
        <v>1366.4938909252469</v>
      </c>
      <c r="O1180" s="284">
        <v>1353.5089469447141</v>
      </c>
      <c r="P1180" s="50">
        <v>1377.6447052390643</v>
      </c>
      <c r="Q1180" s="50">
        <v>1390.7379912221043</v>
      </c>
      <c r="R1180" s="50">
        <v>1407.6907044409595</v>
      </c>
      <c r="S1180" s="50">
        <v>1407.5692908897265</v>
      </c>
      <c r="T1180" s="50">
        <v>1410.505056207717</v>
      </c>
    </row>
    <row r="1181" spans="1:20" x14ac:dyDescent="0.25">
      <c r="A1181" t="str">
        <f t="shared" si="25"/>
        <v>302 hotelbedrijf</v>
      </c>
      <c r="B1181" s="10">
        <v>302</v>
      </c>
      <c r="C1181" s="3" t="s">
        <v>97</v>
      </c>
      <c r="D1181" s="192"/>
      <c r="E1181" s="50">
        <v>602.37340955056993</v>
      </c>
      <c r="F1181" s="50">
        <v>691.57220296382013</v>
      </c>
      <c r="G1181" s="50">
        <v>734.90541260045052</v>
      </c>
      <c r="H1181" s="50">
        <v>810.59333118794643</v>
      </c>
      <c r="I1181" s="50">
        <v>893.33452798181065</v>
      </c>
      <c r="J1181" s="50">
        <v>1234.4521511225751</v>
      </c>
      <c r="K1181" s="50">
        <v>1022.5604215452476</v>
      </c>
      <c r="L1181" s="50">
        <v>921.65821643819686</v>
      </c>
      <c r="M1181" s="50">
        <v>1236.8795188177155</v>
      </c>
      <c r="N1181" s="50">
        <v>1457.741169819428</v>
      </c>
      <c r="O1181" s="284">
        <v>1488.6298410091808</v>
      </c>
      <c r="P1181" s="50">
        <v>1501.0871950241037</v>
      </c>
      <c r="Q1181" s="50">
        <v>1524.9102726417448</v>
      </c>
      <c r="R1181" s="50">
        <v>1524.6907016175344</v>
      </c>
      <c r="S1181" s="50">
        <v>1510.1757987325216</v>
      </c>
      <c r="T1181" s="50">
        <v>1496.758688152165</v>
      </c>
    </row>
    <row r="1182" spans="1:20" x14ac:dyDescent="0.25">
      <c r="A1182" t="str">
        <f t="shared" si="25"/>
        <v>302 hotelbedrijf</v>
      </c>
      <c r="B1182" s="10">
        <v>302</v>
      </c>
      <c r="C1182" s="3" t="s">
        <v>98</v>
      </c>
      <c r="D1182" s="192"/>
      <c r="E1182" s="50">
        <v>341.19003470027172</v>
      </c>
      <c r="F1182" s="50">
        <v>402.86146973230785</v>
      </c>
      <c r="G1182" s="50">
        <v>448.3465512612795</v>
      </c>
      <c r="H1182" s="50">
        <v>500.18453852677385</v>
      </c>
      <c r="I1182" s="50">
        <v>635.92062764499053</v>
      </c>
      <c r="J1182" s="50">
        <v>994.55375192850238</v>
      </c>
      <c r="K1182" s="50">
        <v>733.25653088292233</v>
      </c>
      <c r="L1182" s="50">
        <v>798.55799163086999</v>
      </c>
      <c r="M1182" s="50">
        <v>1331.0096923148255</v>
      </c>
      <c r="N1182" s="50">
        <v>1732.9124103329052</v>
      </c>
      <c r="O1182" s="284">
        <v>1950.0203629347677</v>
      </c>
      <c r="P1182" s="50">
        <v>2217.0099162195602</v>
      </c>
      <c r="Q1182" s="50">
        <v>2507.4919654050723</v>
      </c>
      <c r="R1182" s="50">
        <v>2789.5180008897819</v>
      </c>
      <c r="S1182" s="50">
        <v>3077.0157274552812</v>
      </c>
      <c r="T1182" s="50">
        <v>3349.2191740247749</v>
      </c>
    </row>
    <row r="1183" spans="1:20" x14ac:dyDescent="0.25">
      <c r="A1183" t="str">
        <f t="shared" si="25"/>
        <v>302 hotelbedrijf</v>
      </c>
      <c r="B1183" s="10">
        <v>302</v>
      </c>
      <c r="C1183" s="3" t="s">
        <v>26</v>
      </c>
      <c r="D1183" s="194"/>
      <c r="E1183" s="50">
        <v>1905.7954576260547</v>
      </c>
      <c r="F1183" s="50">
        <v>2147.9367248554977</v>
      </c>
      <c r="G1183" s="50">
        <v>2265.6676676693983</v>
      </c>
      <c r="H1183" s="50">
        <v>2444.4982025621448</v>
      </c>
      <c r="I1183" s="50">
        <v>2654.0947656275825</v>
      </c>
      <c r="J1183" s="50">
        <v>3766.342368203671</v>
      </c>
      <c r="K1183" s="50">
        <v>3003.4896861620582</v>
      </c>
      <c r="L1183" s="50">
        <v>2684.2993538817532</v>
      </c>
      <c r="M1183" s="50">
        <v>3805.3287934959126</v>
      </c>
      <c r="N1183" s="50">
        <v>4557.1474710775801</v>
      </c>
      <c r="O1183" s="284">
        <v>4792.1591508886631</v>
      </c>
      <c r="P1183" s="50">
        <v>5095.7418164827286</v>
      </c>
      <c r="Q1183" s="50">
        <v>5423.1402292689218</v>
      </c>
      <c r="R1183" s="50">
        <v>5721.899406948276</v>
      </c>
      <c r="S1183" s="50">
        <v>5994.7608170775293</v>
      </c>
      <c r="T1183" s="50">
        <v>6256.4829183846568</v>
      </c>
    </row>
    <row r="1184" spans="1:20" x14ac:dyDescent="0.25">
      <c r="A1184" t="str">
        <f t="shared" si="25"/>
        <v>302 hotelbedrijf</v>
      </c>
      <c r="B1184" s="10">
        <v>302</v>
      </c>
      <c r="C1184" s="3" t="s">
        <v>19</v>
      </c>
      <c r="D1184" s="194"/>
      <c r="E1184" s="50">
        <v>25787.016996739618</v>
      </c>
      <c r="F1184" s="50">
        <v>26943.674938885684</v>
      </c>
      <c r="G1184" s="50">
        <v>26585.611105509604</v>
      </c>
      <c r="H1184" s="50">
        <v>26431.734586176244</v>
      </c>
      <c r="I1184" s="50">
        <v>25734.720885242576</v>
      </c>
      <c r="J1184" s="50">
        <v>30243.193262843535</v>
      </c>
      <c r="K1184" s="50">
        <v>24299.442995635432</v>
      </c>
      <c r="L1184" s="50">
        <v>20387.066669327556</v>
      </c>
      <c r="M1184" s="50">
        <v>25195.723057797648</v>
      </c>
      <c r="N1184" s="50">
        <v>26857.051800971389</v>
      </c>
      <c r="O1184" s="284">
        <v>27081.426921125985</v>
      </c>
      <c r="P1184" s="50">
        <v>27294.305834872241</v>
      </c>
      <c r="Q1184" s="50">
        <v>27504.754366038393</v>
      </c>
      <c r="R1184" s="50">
        <v>27728.888551615692</v>
      </c>
      <c r="S1184" s="50">
        <v>27966.594077099064</v>
      </c>
      <c r="T1184" s="50">
        <v>28210.490962996664</v>
      </c>
    </row>
    <row r="1185" spans="1:21" x14ac:dyDescent="0.25">
      <c r="A1185" t="str">
        <f t="shared" si="25"/>
        <v>302 hotelbedrijf</v>
      </c>
      <c r="B1185" s="10">
        <v>302</v>
      </c>
      <c r="C1185" s="3" t="s">
        <v>20</v>
      </c>
      <c r="D1185" s="194"/>
      <c r="E1185" s="193">
        <v>7.3905231375424846E-2</v>
      </c>
      <c r="F1185" s="193">
        <v>7.9719515980188352E-2</v>
      </c>
      <c r="G1185" s="193">
        <v>8.5221575636448735E-2</v>
      </c>
      <c r="H1185" s="193">
        <v>9.2483457511737185E-2</v>
      </c>
      <c r="I1185" s="193">
        <v>0.10313283666307636</v>
      </c>
      <c r="J1185" s="193">
        <v>0.12453520815313372</v>
      </c>
      <c r="K1185" s="193">
        <v>0.12360323183957479</v>
      </c>
      <c r="L1185" s="193">
        <v>0.13166677665896365</v>
      </c>
      <c r="M1185" s="193">
        <v>0.15103074378007295</v>
      </c>
      <c r="N1185" s="193">
        <v>0.16968159814595707</v>
      </c>
      <c r="O1185" s="285">
        <v>0.17695371683499961</v>
      </c>
      <c r="P1185" s="193">
        <v>0.18669615000694451</v>
      </c>
      <c r="Q1185" s="193">
        <v>0.19717101113126703</v>
      </c>
      <c r="R1185" s="193">
        <v>0.20635155990105039</v>
      </c>
      <c r="S1185" s="193">
        <v>0.21435434005839291</v>
      </c>
      <c r="T1185" s="193">
        <v>0.22177859033333394</v>
      </c>
    </row>
    <row r="1186" spans="1:21" x14ac:dyDescent="0.25">
      <c r="A1186" t="str">
        <f t="shared" si="25"/>
        <v>302 hotelbedrijf</v>
      </c>
      <c r="B1186" s="10">
        <v>302</v>
      </c>
      <c r="C1186" s="3" t="s">
        <v>29</v>
      </c>
      <c r="D1186" s="194"/>
      <c r="E1186" s="50">
        <v>25787.016996739618</v>
      </c>
      <c r="F1186" s="50">
        <v>26943.674938885684</v>
      </c>
      <c r="G1186" s="50">
        <v>26585.611105509604</v>
      </c>
      <c r="H1186" s="50">
        <v>26431.734586176244</v>
      </c>
      <c r="I1186" s="50">
        <v>25734.720885242576</v>
      </c>
      <c r="J1186" s="50">
        <v>23855.193262843535</v>
      </c>
      <c r="K1186" s="50">
        <v>23693.442995635432</v>
      </c>
      <c r="L1186" s="50">
        <v>20387.066669327556</v>
      </c>
      <c r="M1186" s="50">
        <v>25195.723057797648</v>
      </c>
      <c r="N1186" s="50">
        <v>26857.051800971389</v>
      </c>
      <c r="O1186" s="284">
        <v>27081.426921125985</v>
      </c>
      <c r="P1186" s="50">
        <v>27294.305834872241</v>
      </c>
      <c r="Q1186" s="50">
        <v>27504.754366038393</v>
      </c>
      <c r="R1186" s="50">
        <v>27728.888551615692</v>
      </c>
      <c r="S1186" s="50">
        <v>27966.594077099064</v>
      </c>
      <c r="T1186" s="50">
        <v>28210.490962996664</v>
      </c>
    </row>
    <row r="1187" spans="1:21" x14ac:dyDescent="0.25">
      <c r="A1187" t="str">
        <f t="shared" si="25"/>
        <v>306 verzekeringswezen</v>
      </c>
      <c r="B1187" s="10">
        <v>306</v>
      </c>
      <c r="C1187" s="3" t="s">
        <v>25</v>
      </c>
      <c r="D1187" s="50">
        <v>6287</v>
      </c>
      <c r="E1187" s="50">
        <v>6392</v>
      </c>
      <c r="F1187" s="50">
        <v>6569</v>
      </c>
      <c r="G1187" s="50">
        <v>6233</v>
      </c>
      <c r="H1187" s="50">
        <v>6153</v>
      </c>
      <c r="I1187" s="50">
        <v>6022</v>
      </c>
      <c r="J1187" s="50">
        <v>5954</v>
      </c>
      <c r="K1187" s="50">
        <v>5650</v>
      </c>
      <c r="L1187" s="50">
        <v>5529</v>
      </c>
      <c r="M1187" s="50">
        <v>5594</v>
      </c>
      <c r="N1187" s="50">
        <v>5639.4410323216589</v>
      </c>
      <c r="O1187" s="284">
        <v>5578.4728001276162</v>
      </c>
      <c r="P1187" s="50">
        <v>5518.163698034512</v>
      </c>
      <c r="Q1187" s="50">
        <v>5458.5066001593323</v>
      </c>
      <c r="R1187" s="50">
        <v>5399.4944576572916</v>
      </c>
      <c r="S1187" s="50">
        <v>5341.1202978889478</v>
      </c>
      <c r="T1187" s="50">
        <v>5283.3772235963615</v>
      </c>
    </row>
    <row r="1188" spans="1:21" x14ac:dyDescent="0.25">
      <c r="A1188" t="str">
        <f t="shared" si="25"/>
        <v>306 verzekeringswezen</v>
      </c>
      <c r="B1188" s="10">
        <v>306</v>
      </c>
      <c r="C1188" s="3" t="s">
        <v>83</v>
      </c>
      <c r="D1188" s="192"/>
      <c r="E1188" s="50">
        <v>105</v>
      </c>
      <c r="F1188" s="50">
        <v>177</v>
      </c>
      <c r="G1188" s="50">
        <v>-336</v>
      </c>
      <c r="H1188" s="50">
        <v>-80</v>
      </c>
      <c r="I1188" s="50">
        <v>-131</v>
      </c>
      <c r="J1188" s="50">
        <v>-68</v>
      </c>
      <c r="K1188" s="50">
        <v>-304</v>
      </c>
      <c r="L1188" s="50">
        <v>-121</v>
      </c>
      <c r="M1188" s="50">
        <v>65</v>
      </c>
      <c r="N1188" s="50">
        <v>45.441032321658895</v>
      </c>
      <c r="O1188" s="284">
        <v>-60.968232194042685</v>
      </c>
      <c r="P1188" s="50">
        <v>-60.309102093104229</v>
      </c>
      <c r="Q1188" s="50">
        <v>-59.657097875179716</v>
      </c>
      <c r="R1188" s="50">
        <v>-59.01214250204066</v>
      </c>
      <c r="S1188" s="50">
        <v>-58.374159768343816</v>
      </c>
      <c r="T1188" s="50">
        <v>-57.743074292586243</v>
      </c>
    </row>
    <row r="1189" spans="1:21" x14ac:dyDescent="0.25">
      <c r="A1189" t="str">
        <f t="shared" si="25"/>
        <v>306 verzekeringswezen</v>
      </c>
      <c r="B1189" s="10">
        <v>306</v>
      </c>
      <c r="C1189" s="3" t="s">
        <v>84</v>
      </c>
      <c r="D1189" s="192"/>
      <c r="E1189" s="193">
        <v>1.0167011293144583</v>
      </c>
      <c r="F1189" s="193">
        <v>1.0276908635794744</v>
      </c>
      <c r="G1189" s="193">
        <v>0.94885066220124825</v>
      </c>
      <c r="H1189" s="193">
        <v>0.9871650890421948</v>
      </c>
      <c r="I1189" s="193">
        <v>0.97870957256622781</v>
      </c>
      <c r="J1189" s="193">
        <v>0.98870807040850217</v>
      </c>
      <c r="K1189" s="193">
        <v>0.94894188780651667</v>
      </c>
      <c r="L1189" s="193">
        <v>0.97858407079646015</v>
      </c>
      <c r="M1189" s="193">
        <v>1.0117561946102369</v>
      </c>
      <c r="N1189" s="193">
        <v>1.0081231734575722</v>
      </c>
      <c r="O1189" s="285">
        <v>0.98918895829487141</v>
      </c>
      <c r="P1189" s="193">
        <v>0.98918895829487152</v>
      </c>
      <c r="Q1189" s="193">
        <v>0.98918895829487108</v>
      </c>
      <c r="R1189" s="193">
        <v>0.98918895829487175</v>
      </c>
      <c r="S1189" s="193">
        <v>0.98918895829487141</v>
      </c>
      <c r="T1189" s="193">
        <v>0.98918895829487141</v>
      </c>
    </row>
    <row r="1190" spans="1:21" x14ac:dyDescent="0.25">
      <c r="A1190" t="str">
        <f t="shared" si="25"/>
        <v>306 verzekeringswezen</v>
      </c>
      <c r="B1190" s="10">
        <v>306</v>
      </c>
      <c r="C1190" s="3" t="s">
        <v>8</v>
      </c>
      <c r="D1190" s="50">
        <v>1</v>
      </c>
      <c r="E1190" s="50">
        <v>1</v>
      </c>
      <c r="F1190" s="50">
        <v>1</v>
      </c>
      <c r="G1190" s="50">
        <v>0</v>
      </c>
      <c r="H1190" s="50">
        <v>1</v>
      </c>
      <c r="I1190" s="50">
        <v>1</v>
      </c>
      <c r="J1190" s="50">
        <v>0</v>
      </c>
      <c r="K1190" s="50">
        <v>0</v>
      </c>
      <c r="L1190" s="50">
        <v>0</v>
      </c>
      <c r="M1190" s="50">
        <v>0</v>
      </c>
      <c r="N1190" s="50">
        <v>0.53708795102751195</v>
      </c>
      <c r="O1190" s="284">
        <v>0.50967256958511398</v>
      </c>
      <c r="P1190" s="50">
        <v>0.52947325766543618</v>
      </c>
      <c r="Q1190" s="50">
        <v>0.55833677886514788</v>
      </c>
      <c r="R1190" s="50">
        <v>0.58099425286967976</v>
      </c>
      <c r="S1190" s="50">
        <v>0.59213757721111693</v>
      </c>
      <c r="T1190" s="50">
        <v>0.54191030277502095</v>
      </c>
    </row>
    <row r="1191" spans="1:21" x14ac:dyDescent="0.25">
      <c r="A1191" t="str">
        <f t="shared" si="25"/>
        <v>306 verzekeringswezen</v>
      </c>
      <c r="B1191" s="10">
        <v>306</v>
      </c>
      <c r="C1191" s="3" t="s">
        <v>9</v>
      </c>
      <c r="D1191" s="50">
        <v>177</v>
      </c>
      <c r="E1191" s="50">
        <v>150</v>
      </c>
      <c r="F1191" s="50">
        <v>144</v>
      </c>
      <c r="G1191" s="50">
        <v>118</v>
      </c>
      <c r="H1191" s="50">
        <v>116</v>
      </c>
      <c r="I1191" s="50">
        <v>114</v>
      </c>
      <c r="J1191" s="50">
        <v>117</v>
      </c>
      <c r="K1191" s="50">
        <v>102</v>
      </c>
      <c r="L1191" s="50">
        <v>97</v>
      </c>
      <c r="M1191" s="50">
        <v>87</v>
      </c>
      <c r="N1191" s="50">
        <v>131.26429523112392</v>
      </c>
      <c r="O1191" s="284">
        <v>124.56397600660185</v>
      </c>
      <c r="P1191" s="50">
        <v>129.40326417343263</v>
      </c>
      <c r="Q1191" s="50">
        <v>136.45750875464211</v>
      </c>
      <c r="R1191" s="50">
        <v>141.99499540134974</v>
      </c>
      <c r="S1191" s="50">
        <v>144.71842387039698</v>
      </c>
      <c r="T1191" s="50">
        <v>132.44287799821512</v>
      </c>
    </row>
    <row r="1192" spans="1:21" x14ac:dyDescent="0.25">
      <c r="A1192" t="str">
        <f t="shared" si="25"/>
        <v>306 verzekeringswezen</v>
      </c>
      <c r="B1192" s="10">
        <v>306</v>
      </c>
      <c r="C1192" s="3" t="s">
        <v>10</v>
      </c>
      <c r="D1192" s="50">
        <v>545</v>
      </c>
      <c r="E1192" s="50">
        <v>589</v>
      </c>
      <c r="F1192" s="50">
        <v>579</v>
      </c>
      <c r="G1192" s="50">
        <v>513</v>
      </c>
      <c r="H1192" s="50">
        <v>513</v>
      </c>
      <c r="I1192" s="50">
        <v>506</v>
      </c>
      <c r="J1192" s="50">
        <v>494</v>
      </c>
      <c r="K1192" s="50">
        <v>480</v>
      </c>
      <c r="L1192" s="50">
        <v>458</v>
      </c>
      <c r="M1192" s="50">
        <v>438</v>
      </c>
      <c r="N1192" s="50">
        <v>549.44097390114473</v>
      </c>
      <c r="O1192" s="284">
        <v>521.39503868557154</v>
      </c>
      <c r="P1192" s="50">
        <v>541.65114259174129</v>
      </c>
      <c r="Q1192" s="50">
        <v>571.17852477904626</v>
      </c>
      <c r="R1192" s="50">
        <v>594.35712068568239</v>
      </c>
      <c r="S1192" s="50">
        <v>605.75674148697271</v>
      </c>
      <c r="T1192" s="50">
        <v>554.37423973884654</v>
      </c>
    </row>
    <row r="1193" spans="1:21" x14ac:dyDescent="0.25">
      <c r="A1193" t="str">
        <f t="shared" si="25"/>
        <v>306 verzekeringswezen</v>
      </c>
      <c r="B1193" s="10">
        <v>306</v>
      </c>
      <c r="C1193" s="41" t="s">
        <v>11</v>
      </c>
      <c r="D1193" s="50">
        <v>718</v>
      </c>
      <c r="E1193" s="50">
        <v>711</v>
      </c>
      <c r="F1193" s="50">
        <v>707</v>
      </c>
      <c r="G1193" s="50">
        <v>632</v>
      </c>
      <c r="H1193" s="50">
        <v>616</v>
      </c>
      <c r="I1193" s="50">
        <v>584</v>
      </c>
      <c r="J1193" s="50">
        <v>596</v>
      </c>
      <c r="K1193" s="50">
        <v>589</v>
      </c>
      <c r="L1193" s="50">
        <v>573</v>
      </c>
      <c r="M1193" s="50">
        <v>615</v>
      </c>
      <c r="N1193" s="50">
        <v>578.69681113982665</v>
      </c>
      <c r="O1193" s="284">
        <v>567.99036490919866</v>
      </c>
      <c r="P1193" s="50">
        <v>562.19198904882785</v>
      </c>
      <c r="Q1193" s="50">
        <v>573.87312757422455</v>
      </c>
      <c r="R1193" s="50">
        <v>577.11687641601247</v>
      </c>
      <c r="S1193" s="50">
        <v>608.43215065656898</v>
      </c>
      <c r="T1193" s="50">
        <v>620.77527546270505</v>
      </c>
      <c r="U1193" s="8"/>
    </row>
    <row r="1194" spans="1:21" x14ac:dyDescent="0.25">
      <c r="A1194" t="str">
        <f t="shared" si="25"/>
        <v>306 verzekeringswezen</v>
      </c>
      <c r="B1194" s="10">
        <v>306</v>
      </c>
      <c r="C1194" s="41" t="s">
        <v>12</v>
      </c>
      <c r="D1194" s="50">
        <v>897</v>
      </c>
      <c r="E1194" s="50">
        <v>875</v>
      </c>
      <c r="F1194" s="50">
        <v>882</v>
      </c>
      <c r="G1194" s="50">
        <v>822</v>
      </c>
      <c r="H1194" s="50">
        <v>784</v>
      </c>
      <c r="I1194" s="50">
        <v>733</v>
      </c>
      <c r="J1194" s="50">
        <v>698</v>
      </c>
      <c r="K1194" s="50">
        <v>650</v>
      </c>
      <c r="L1194" s="50">
        <v>627</v>
      </c>
      <c r="M1194" s="50">
        <v>631</v>
      </c>
      <c r="N1194" s="50">
        <v>615.67743637674141</v>
      </c>
      <c r="O1194" s="284">
        <v>628.3414305276541</v>
      </c>
      <c r="P1194" s="50">
        <v>635.00141368006416</v>
      </c>
      <c r="Q1194" s="50">
        <v>612.7149444495609</v>
      </c>
      <c r="R1194" s="50">
        <v>613.39148554951612</v>
      </c>
      <c r="S1194" s="50">
        <v>577.18324661435133</v>
      </c>
      <c r="T1194" s="50">
        <v>566.5048027796181</v>
      </c>
    </row>
    <row r="1195" spans="1:21" x14ac:dyDescent="0.25">
      <c r="A1195" t="str">
        <f t="shared" si="25"/>
        <v>306 verzekeringswezen</v>
      </c>
      <c r="B1195" s="10">
        <v>306</v>
      </c>
      <c r="C1195" s="41" t="s">
        <v>13</v>
      </c>
      <c r="D1195" s="50">
        <v>918</v>
      </c>
      <c r="E1195" s="50">
        <v>916</v>
      </c>
      <c r="F1195" s="50">
        <v>908</v>
      </c>
      <c r="G1195" s="50">
        <v>871</v>
      </c>
      <c r="H1195" s="50">
        <v>892</v>
      </c>
      <c r="I1195" s="50">
        <v>867</v>
      </c>
      <c r="J1195" s="50">
        <v>823</v>
      </c>
      <c r="K1195" s="50">
        <v>788</v>
      </c>
      <c r="L1195" s="50">
        <v>773</v>
      </c>
      <c r="M1195" s="50">
        <v>732</v>
      </c>
      <c r="N1195" s="50">
        <v>739.61250473829318</v>
      </c>
      <c r="O1195" s="284">
        <v>707.25871671475193</v>
      </c>
      <c r="P1195" s="50">
        <v>667.94960023893543</v>
      </c>
      <c r="Q1195" s="50">
        <v>637.66262134082967</v>
      </c>
      <c r="R1195" s="50">
        <v>629.34963801909714</v>
      </c>
      <c r="S1195" s="50">
        <v>614.06715011129609</v>
      </c>
      <c r="T1195" s="50">
        <v>626.69802195718012</v>
      </c>
    </row>
    <row r="1196" spans="1:21" x14ac:dyDescent="0.25">
      <c r="A1196" t="str">
        <f t="shared" si="25"/>
        <v>306 verzekeringswezen</v>
      </c>
      <c r="B1196" s="10">
        <v>306</v>
      </c>
      <c r="C1196" s="41" t="s">
        <v>14</v>
      </c>
      <c r="D1196" s="50">
        <v>974</v>
      </c>
      <c r="E1196" s="50">
        <v>997</v>
      </c>
      <c r="F1196" s="50">
        <v>1013</v>
      </c>
      <c r="G1196" s="50">
        <v>964</v>
      </c>
      <c r="H1196" s="50">
        <v>947</v>
      </c>
      <c r="I1196" s="50">
        <v>895</v>
      </c>
      <c r="J1196" s="50">
        <v>876</v>
      </c>
      <c r="K1196" s="50">
        <v>777</v>
      </c>
      <c r="L1196" s="50">
        <v>753</v>
      </c>
      <c r="M1196" s="50">
        <v>794</v>
      </c>
      <c r="N1196" s="50">
        <v>791.58527534152449</v>
      </c>
      <c r="O1196" s="284">
        <v>780.1822849635895</v>
      </c>
      <c r="P1196" s="50">
        <v>786.76275783001665</v>
      </c>
      <c r="Q1196" s="50">
        <v>773.37798362933177</v>
      </c>
      <c r="R1196" s="50">
        <v>730.08547548332672</v>
      </c>
      <c r="S1196" s="50">
        <v>737.67806993889474</v>
      </c>
      <c r="T1196" s="50">
        <v>705.40890229838419</v>
      </c>
    </row>
    <row r="1197" spans="1:21" x14ac:dyDescent="0.25">
      <c r="A1197" t="str">
        <f t="shared" si="25"/>
        <v>306 verzekeringswezen</v>
      </c>
      <c r="B1197" s="10">
        <v>306</v>
      </c>
      <c r="C1197" s="41" t="s">
        <v>15</v>
      </c>
      <c r="D1197" s="50">
        <v>978</v>
      </c>
      <c r="E1197" s="50">
        <v>1008</v>
      </c>
      <c r="F1197" s="50">
        <v>1027</v>
      </c>
      <c r="G1197" s="50">
        <v>1001</v>
      </c>
      <c r="H1197" s="50">
        <v>995</v>
      </c>
      <c r="I1197" s="50">
        <v>955</v>
      </c>
      <c r="J1197" s="50">
        <v>938</v>
      </c>
      <c r="K1197" s="50">
        <v>898</v>
      </c>
      <c r="L1197" s="50">
        <v>867</v>
      </c>
      <c r="M1197" s="50">
        <v>856</v>
      </c>
      <c r="N1197" s="50">
        <v>810.18032938259557</v>
      </c>
      <c r="O1197" s="284">
        <v>793.51413784029648</v>
      </c>
      <c r="P1197" s="50">
        <v>746.76319962341177</v>
      </c>
      <c r="Q1197" s="50">
        <v>743.58612174307018</v>
      </c>
      <c r="R1197" s="50">
        <v>765.8595963689645</v>
      </c>
      <c r="S1197" s="50">
        <v>762.66256483462939</v>
      </c>
      <c r="T1197" s="50">
        <v>751.57384962401522</v>
      </c>
    </row>
    <row r="1198" spans="1:21" x14ac:dyDescent="0.25">
      <c r="A1198" t="str">
        <f t="shared" si="25"/>
        <v>306 verzekeringswezen</v>
      </c>
      <c r="B1198" s="10">
        <v>306</v>
      </c>
      <c r="C1198" s="41" t="s">
        <v>16</v>
      </c>
      <c r="D1198" s="50">
        <v>879</v>
      </c>
      <c r="E1198" s="50">
        <v>921</v>
      </c>
      <c r="F1198" s="50">
        <v>985</v>
      </c>
      <c r="G1198" s="50">
        <v>932</v>
      </c>
      <c r="H1198" s="50">
        <v>904</v>
      </c>
      <c r="I1198" s="50">
        <v>926</v>
      </c>
      <c r="J1198" s="50">
        <v>959</v>
      </c>
      <c r="K1198" s="50">
        <v>890</v>
      </c>
      <c r="L1198" s="50">
        <v>860</v>
      </c>
      <c r="M1198" s="50">
        <v>871</v>
      </c>
      <c r="N1198" s="50">
        <v>841.52580604227603</v>
      </c>
      <c r="O1198" s="284">
        <v>825.31577905618087</v>
      </c>
      <c r="P1198" s="50">
        <v>837.30797591899443</v>
      </c>
      <c r="Q1198" s="50">
        <v>827.39374926413939</v>
      </c>
      <c r="R1198" s="50">
        <v>796.959736794793</v>
      </c>
      <c r="S1198" s="50">
        <v>754.0543306336815</v>
      </c>
      <c r="T1198" s="50">
        <v>738.09167619018137</v>
      </c>
    </row>
    <row r="1199" spans="1:21" x14ac:dyDescent="0.25">
      <c r="A1199" t="str">
        <f t="shared" si="25"/>
        <v>306 verzekeringswezen</v>
      </c>
      <c r="B1199" s="10">
        <v>306</v>
      </c>
      <c r="C1199" s="41" t="s">
        <v>17</v>
      </c>
      <c r="D1199" s="50">
        <v>196</v>
      </c>
      <c r="E1199" s="50">
        <v>222</v>
      </c>
      <c r="F1199" s="50">
        <v>318</v>
      </c>
      <c r="G1199" s="50">
        <v>375</v>
      </c>
      <c r="H1199" s="50">
        <v>375</v>
      </c>
      <c r="I1199" s="50">
        <v>428</v>
      </c>
      <c r="J1199" s="50">
        <v>445</v>
      </c>
      <c r="K1199" s="50">
        <v>469</v>
      </c>
      <c r="L1199" s="50">
        <v>514</v>
      </c>
      <c r="M1199" s="50">
        <v>563</v>
      </c>
      <c r="N1199" s="50">
        <v>567.16705760891648</v>
      </c>
      <c r="O1199" s="284">
        <v>555.51592090101292</v>
      </c>
      <c r="P1199" s="50">
        <v>516.71734929070067</v>
      </c>
      <c r="Q1199" s="50">
        <v>485.54001848645271</v>
      </c>
      <c r="R1199" s="50">
        <v>462.58238212673439</v>
      </c>
      <c r="S1199" s="50">
        <v>452.56662705619146</v>
      </c>
      <c r="T1199" s="50">
        <v>443.32218228032991</v>
      </c>
    </row>
    <row r="1200" spans="1:21" x14ac:dyDescent="0.25">
      <c r="A1200" t="str">
        <f t="shared" si="25"/>
        <v>306 verzekeringswezen</v>
      </c>
      <c r="B1200" s="10">
        <v>306</v>
      </c>
      <c r="C1200" s="41" t="s">
        <v>85</v>
      </c>
      <c r="D1200" s="50">
        <v>4</v>
      </c>
      <c r="E1200" s="50">
        <v>2</v>
      </c>
      <c r="F1200" s="50">
        <v>5</v>
      </c>
      <c r="G1200" s="50">
        <v>5</v>
      </c>
      <c r="H1200" s="50">
        <v>10</v>
      </c>
      <c r="I1200" s="50">
        <v>13</v>
      </c>
      <c r="J1200" s="50">
        <v>8</v>
      </c>
      <c r="K1200" s="50">
        <v>7</v>
      </c>
      <c r="L1200" s="50">
        <v>7</v>
      </c>
      <c r="M1200" s="50">
        <v>7</v>
      </c>
      <c r="N1200" s="50">
        <v>13.753454608188756</v>
      </c>
      <c r="O1200" s="284">
        <v>73.885477953173236</v>
      </c>
      <c r="P1200" s="50">
        <v>93.885532380720576</v>
      </c>
      <c r="Q1200" s="50">
        <v>96.163663359169803</v>
      </c>
      <c r="R1200" s="50">
        <v>87.216156558945826</v>
      </c>
      <c r="S1200" s="50">
        <v>83.408855108754224</v>
      </c>
      <c r="T1200" s="50">
        <v>143.64348496410989</v>
      </c>
    </row>
    <row r="1201" spans="1:20" x14ac:dyDescent="0.25">
      <c r="A1201" t="str">
        <f t="shared" si="25"/>
        <v>306 verzekeringswezen</v>
      </c>
      <c r="B1201" s="10">
        <v>306</v>
      </c>
      <c r="C1201" s="41" t="s">
        <v>6</v>
      </c>
      <c r="D1201" s="50">
        <v>1079</v>
      </c>
      <c r="E1201" s="50">
        <v>1145</v>
      </c>
      <c r="F1201" s="50">
        <v>1308</v>
      </c>
      <c r="G1201" s="50">
        <v>1312</v>
      </c>
      <c r="H1201" s="50">
        <v>1289</v>
      </c>
      <c r="I1201" s="50">
        <v>1367</v>
      </c>
      <c r="J1201" s="50">
        <v>1412</v>
      </c>
      <c r="K1201" s="50">
        <v>1366</v>
      </c>
      <c r="L1201" s="50">
        <v>1381</v>
      </c>
      <c r="M1201" s="50">
        <v>1441</v>
      </c>
      <c r="N1201" s="50">
        <v>1422.4463182593813</v>
      </c>
      <c r="O1201" s="284">
        <v>1454.7171779103671</v>
      </c>
      <c r="P1201" s="50">
        <v>1447.9108575904156</v>
      </c>
      <c r="Q1201" s="50">
        <v>1409.0974311097618</v>
      </c>
      <c r="R1201" s="50">
        <v>1346.7582754804732</v>
      </c>
      <c r="S1201" s="50">
        <v>1290.0298127986273</v>
      </c>
      <c r="T1201" s="50">
        <v>1325.0573434346211</v>
      </c>
    </row>
    <row r="1202" spans="1:20" x14ac:dyDescent="0.25">
      <c r="A1202" t="str">
        <f t="shared" si="25"/>
        <v>306 verzekeringswezen</v>
      </c>
      <c r="B1202" s="10">
        <v>306</v>
      </c>
      <c r="C1202" s="41" t="s">
        <v>86</v>
      </c>
      <c r="D1202" s="193">
        <v>0.97753079249019792</v>
      </c>
      <c r="E1202" s="192"/>
      <c r="F1202" s="192"/>
      <c r="G1202" s="192"/>
      <c r="H1202" s="192"/>
      <c r="I1202" s="192"/>
      <c r="J1202" s="192"/>
      <c r="K1202" s="192"/>
      <c r="L1202" s="192"/>
      <c r="M1202" s="192"/>
      <c r="N1202" s="192"/>
      <c r="O1202" s="286"/>
      <c r="P1202" s="192"/>
      <c r="Q1202" s="192"/>
      <c r="R1202" s="192"/>
      <c r="S1202" s="192"/>
      <c r="T1202" s="192"/>
    </row>
    <row r="1203" spans="1:20" x14ac:dyDescent="0.25">
      <c r="A1203" t="str">
        <f t="shared" si="25"/>
        <v>306 verzekeringswezen</v>
      </c>
      <c r="B1203" s="10">
        <v>306</v>
      </c>
      <c r="C1203" s="41" t="s">
        <v>87</v>
      </c>
      <c r="D1203" s="192"/>
      <c r="E1203" s="193">
        <v>-1.9585168412130205E-2</v>
      </c>
      <c r="F1203" s="193">
        <v>-2.5080035544638224E-2</v>
      </c>
      <c r="G1203" s="193">
        <v>1.4340065144474834E-2</v>
      </c>
      <c r="H1203" s="193">
        <v>-4.8171482759984396E-3</v>
      </c>
      <c r="I1203" s="193">
        <v>-5.8939003801494749E-4</v>
      </c>
      <c r="J1203" s="193">
        <v>-5.5886389591521257E-3</v>
      </c>
      <c r="K1203" s="193">
        <v>1.4294452341840624E-2</v>
      </c>
      <c r="L1203" s="193">
        <v>-5.2663915313111431E-4</v>
      </c>
      <c r="M1203" s="193">
        <v>-1.7112701060019497E-2</v>
      </c>
      <c r="N1203" s="193">
        <v>-1.5296190483687133E-2</v>
      </c>
      <c r="O1203" s="285">
        <v>-5.8290829023367463E-3</v>
      </c>
      <c r="P1203" s="193">
        <v>-5.8290829023368018E-3</v>
      </c>
      <c r="Q1203" s="193">
        <v>-5.8290829023365798E-3</v>
      </c>
      <c r="R1203" s="193">
        <v>-5.8290829023369128E-3</v>
      </c>
      <c r="S1203" s="193">
        <v>-5.8290829023367463E-3</v>
      </c>
      <c r="T1203" s="193">
        <v>-5.8290829023367463E-3</v>
      </c>
    </row>
    <row r="1204" spans="1:20" x14ac:dyDescent="0.25">
      <c r="A1204" t="str">
        <f t="shared" si="25"/>
        <v>306 verzekeringswezen</v>
      </c>
      <c r="B1204" s="10">
        <v>306</v>
      </c>
      <c r="C1204" s="41" t="s">
        <v>88</v>
      </c>
      <c r="D1204" s="194"/>
      <c r="E1204" s="50">
        <v>0.4804148315878698</v>
      </c>
      <c r="F1204" s="50">
        <v>0.47491996445536178</v>
      </c>
      <c r="G1204" s="50">
        <v>0.51434006514447483</v>
      </c>
      <c r="H1204" s="50">
        <v>0</v>
      </c>
      <c r="I1204" s="50">
        <v>0.49941060996198505</v>
      </c>
      <c r="J1204" s="50">
        <v>0.49441136104084787</v>
      </c>
      <c r="K1204" s="50">
        <v>0</v>
      </c>
      <c r="L1204" s="50">
        <v>0</v>
      </c>
      <c r="M1204" s="50">
        <v>0</v>
      </c>
      <c r="N1204" s="50">
        <v>0</v>
      </c>
      <c r="O1204" s="284">
        <v>0.26541324532137045</v>
      </c>
      <c r="P1204" s="50">
        <v>0.25186536113139835</v>
      </c>
      <c r="Q1204" s="50">
        <v>0.26165028531921602</v>
      </c>
      <c r="R1204" s="50">
        <v>0.27591379806114524</v>
      </c>
      <c r="S1204" s="50">
        <v>0.28711046276908131</v>
      </c>
      <c r="T1204" s="50">
        <v>0.29261716957840606</v>
      </c>
    </row>
    <row r="1205" spans="1:20" x14ac:dyDescent="0.25">
      <c r="A1205" t="str">
        <f t="shared" si="25"/>
        <v>306 verzekeringswezen</v>
      </c>
      <c r="B1205" s="10">
        <v>306</v>
      </c>
      <c r="C1205" s="41" t="s">
        <v>89</v>
      </c>
      <c r="D1205" s="194"/>
      <c r="E1205" s="50">
        <v>40.019946397083274</v>
      </c>
      <c r="F1205" s="50">
        <v>33.090978741211316</v>
      </c>
      <c r="G1205" s="50">
        <v>37.443834090795143</v>
      </c>
      <c r="H1205" s="50">
        <v>28.422590640785732</v>
      </c>
      <c r="I1205" s="50">
        <v>28.431271771971719</v>
      </c>
      <c r="J1205" s="50">
        <v>27.371163054066017</v>
      </c>
      <c r="K1205" s="50">
        <v>30.417778500862855</v>
      </c>
      <c r="L1205" s="50">
        <v>25.00631197595742</v>
      </c>
      <c r="M1205" s="50">
        <v>22.17166436432467</v>
      </c>
      <c r="N1205" s="50">
        <v>20.04396219020531</v>
      </c>
      <c r="O1205" s="284">
        <v>31.484722750940833</v>
      </c>
      <c r="P1205" s="50">
        <v>29.877601082741318</v>
      </c>
      <c r="Q1205" s="50">
        <v>31.038340535738076</v>
      </c>
      <c r="R1205" s="50">
        <v>32.730353847245496</v>
      </c>
      <c r="S1205" s="50">
        <v>34.058561426478285</v>
      </c>
      <c r="T1205" s="50">
        <v>34.711796109443625</v>
      </c>
    </row>
    <row r="1206" spans="1:20" x14ac:dyDescent="0.25">
      <c r="A1206" t="str">
        <f t="shared" si="25"/>
        <v>306 verzekeringswezen</v>
      </c>
      <c r="B1206" s="10">
        <v>306</v>
      </c>
      <c r="C1206" s="41" t="s">
        <v>90</v>
      </c>
      <c r="D1206" s="194"/>
      <c r="E1206" s="50">
        <v>78.199987698041554</v>
      </c>
      <c r="F1206" s="50">
        <v>81.276904459221541</v>
      </c>
      <c r="G1206" s="50">
        <v>102.72122926994599</v>
      </c>
      <c r="H1206" s="50">
        <v>81.18442311716646</v>
      </c>
      <c r="I1206" s="50">
        <v>83.353263093251996</v>
      </c>
      <c r="J1206" s="50">
        <v>79.686269178819799</v>
      </c>
      <c r="K1206" s="50">
        <v>87.618723336557977</v>
      </c>
      <c r="L1206" s="50">
        <v>78.021477704980015</v>
      </c>
      <c r="M1206" s="50">
        <v>66.849076956813562</v>
      </c>
      <c r="N1206" s="50">
        <v>64.725534923010727</v>
      </c>
      <c r="O1206" s="284">
        <v>86.395363257860993</v>
      </c>
      <c r="P1206" s="50">
        <v>81.985355857699659</v>
      </c>
      <c r="Q1206" s="50">
        <v>85.170472254711285</v>
      </c>
      <c r="R1206" s="50">
        <v>89.813425786212534</v>
      </c>
      <c r="S1206" s="50">
        <v>93.458081551403694</v>
      </c>
      <c r="T1206" s="50">
        <v>95.250584162078198</v>
      </c>
    </row>
    <row r="1207" spans="1:20" x14ac:dyDescent="0.25">
      <c r="A1207" t="str">
        <f t="shared" si="25"/>
        <v>306 verzekeringswezen</v>
      </c>
      <c r="B1207" s="10">
        <v>306</v>
      </c>
      <c r="C1207" s="41" t="s">
        <v>91</v>
      </c>
      <c r="D1207" s="194"/>
      <c r="E1207" s="50">
        <v>57.497348150556419</v>
      </c>
      <c r="F1207" s="50">
        <v>53.029938514811327</v>
      </c>
      <c r="G1207" s="50">
        <v>80.601609682240351</v>
      </c>
      <c r="H1207" s="50">
        <v>59.943867878057084</v>
      </c>
      <c r="I1207" s="50">
        <v>61.030600677261063</v>
      </c>
      <c r="J1207" s="50">
        <v>54.940618492913778</v>
      </c>
      <c r="K1207" s="50">
        <v>67.919857726653007</v>
      </c>
      <c r="L1207" s="50">
        <v>58.392518386304964</v>
      </c>
      <c r="M1207" s="50">
        <v>47.30249049229819</v>
      </c>
      <c r="N1207" s="50">
        <v>51.886842752722565</v>
      </c>
      <c r="O1207" s="284">
        <v>54.302569425141364</v>
      </c>
      <c r="P1207" s="50">
        <v>53.297919790749724</v>
      </c>
      <c r="Q1207" s="50">
        <v>52.753823639449692</v>
      </c>
      <c r="R1207" s="50">
        <v>53.849934458672223</v>
      </c>
      <c r="S1207" s="50">
        <v>54.154314737409244</v>
      </c>
      <c r="T1207" s="50">
        <v>57.092813482833087</v>
      </c>
    </row>
    <row r="1208" spans="1:20" x14ac:dyDescent="0.25">
      <c r="A1208" t="str">
        <f t="shared" si="25"/>
        <v>306 verzekeringswezen</v>
      </c>
      <c r="B1208" s="10">
        <v>306</v>
      </c>
      <c r="C1208" s="41" t="s">
        <v>92</v>
      </c>
      <c r="D1208" s="194"/>
      <c r="E1208" s="50">
        <v>48.526114632936235</v>
      </c>
      <c r="F1208" s="50">
        <v>42.527944775018923</v>
      </c>
      <c r="G1208" s="50">
        <v>77.636697141016796</v>
      </c>
      <c r="H1208" s="50">
        <v>56.608059740611104</v>
      </c>
      <c r="I1208" s="50">
        <v>57.305704595609605</v>
      </c>
      <c r="J1208" s="50">
        <v>49.913460577262875</v>
      </c>
      <c r="K1208" s="50">
        <v>61.408541633863045</v>
      </c>
      <c r="L1208" s="50">
        <v>47.551895201636533</v>
      </c>
      <c r="M1208" s="50">
        <v>35.469828863498073</v>
      </c>
      <c r="N1208" s="50">
        <v>36.842329836930929</v>
      </c>
      <c r="O1208" s="284">
        <v>41.77637261457113</v>
      </c>
      <c r="P1208" s="50">
        <v>42.635679302096896</v>
      </c>
      <c r="Q1208" s="50">
        <v>43.087587917457753</v>
      </c>
      <c r="R1208" s="50">
        <v>41.57535474497702</v>
      </c>
      <c r="S1208" s="50">
        <v>41.621260979980846</v>
      </c>
      <c r="T1208" s="50">
        <v>39.164375617452706</v>
      </c>
    </row>
    <row r="1209" spans="1:20" x14ac:dyDescent="0.25">
      <c r="A1209" t="str">
        <f t="shared" si="25"/>
        <v>306 verzekeringswezen</v>
      </c>
      <c r="B1209" s="10">
        <v>306</v>
      </c>
      <c r="C1209" s="41" t="s">
        <v>93</v>
      </c>
      <c r="D1209" s="194"/>
      <c r="E1209" s="50">
        <v>39.675380975100666</v>
      </c>
      <c r="F1209" s="50">
        <v>34.555643943215479</v>
      </c>
      <c r="G1209" s="50">
        <v>70.047299351958813</v>
      </c>
      <c r="H1209" s="50">
        <v>50.507016158737088</v>
      </c>
      <c r="I1209" s="50">
        <v>55.495911684209496</v>
      </c>
      <c r="J1209" s="50">
        <v>49.606184178882621</v>
      </c>
      <c r="K1209" s="50">
        <v>63.45246877649604</v>
      </c>
      <c r="L1209" s="50">
        <v>49.074984028182051</v>
      </c>
      <c r="M1209" s="50">
        <v>35.319789696463509</v>
      </c>
      <c r="N1209" s="50">
        <v>34.77611013749145</v>
      </c>
      <c r="O1209" s="284">
        <v>42.139758806395129</v>
      </c>
      <c r="P1209" s="50">
        <v>40.296387020424966</v>
      </c>
      <c r="Q1209" s="50">
        <v>38.056732232855595</v>
      </c>
      <c r="R1209" s="50">
        <v>36.331117836716743</v>
      </c>
      <c r="S1209" s="50">
        <v>35.857481831517951</v>
      </c>
      <c r="T1209" s="50">
        <v>34.986755133050004</v>
      </c>
    </row>
    <row r="1210" spans="1:20" x14ac:dyDescent="0.25">
      <c r="A1210" t="str">
        <f t="shared" si="25"/>
        <v>306 verzekeringswezen</v>
      </c>
      <c r="B1210" s="10">
        <v>306</v>
      </c>
      <c r="C1210" s="41" t="s">
        <v>94</v>
      </c>
      <c r="D1210" s="194"/>
      <c r="E1210" s="50">
        <v>25.69292634980966</v>
      </c>
      <c r="F1210" s="50">
        <v>20.821255631887688</v>
      </c>
      <c r="G1210" s="50">
        <v>61.087960147622411</v>
      </c>
      <c r="H1210" s="50">
        <v>39.665510016176107</v>
      </c>
      <c r="I1210" s="50">
        <v>42.969701558962456</v>
      </c>
      <c r="J1210" s="50">
        <v>36.13589702579489</v>
      </c>
      <c r="K1210" s="50">
        <v>52.786354230615267</v>
      </c>
      <c r="L1210" s="50">
        <v>35.304785010219817</v>
      </c>
      <c r="M1210" s="50">
        <v>21.724985104441902</v>
      </c>
      <c r="N1210" s="50">
        <v>24.350195417431099</v>
      </c>
      <c r="O1210" s="284">
        <v>31.770164200925894</v>
      </c>
      <c r="P1210" s="50">
        <v>31.312506778568835</v>
      </c>
      <c r="Q1210" s="50">
        <v>31.576613135772192</v>
      </c>
      <c r="R1210" s="50">
        <v>31.039417097146011</v>
      </c>
      <c r="S1210" s="50">
        <v>29.30187834381967</v>
      </c>
      <c r="T1210" s="50">
        <v>29.606606059302205</v>
      </c>
    </row>
    <row r="1211" spans="1:20" x14ac:dyDescent="0.25">
      <c r="A1211" t="str">
        <f t="shared" si="25"/>
        <v>306 verzekeringswezen</v>
      </c>
      <c r="B1211" s="10">
        <v>306</v>
      </c>
      <c r="C1211" s="41" t="s">
        <v>95</v>
      </c>
      <c r="D1211" s="192"/>
      <c r="E1211" s="50">
        <v>21.878004238785639</v>
      </c>
      <c r="F1211" s="50">
        <v>17.010282593720184</v>
      </c>
      <c r="G1211" s="50">
        <v>57.815356328106638</v>
      </c>
      <c r="H1211" s="50">
        <v>37.175305787172221</v>
      </c>
      <c r="I1211" s="50">
        <v>41.15909622824848</v>
      </c>
      <c r="J1211" s="50">
        <v>34.730176474261029</v>
      </c>
      <c r="K1211" s="50">
        <v>52.762282606673445</v>
      </c>
      <c r="L1211" s="50">
        <v>37.20295171469315</v>
      </c>
      <c r="M1211" s="50">
        <v>21.538547062405904</v>
      </c>
      <c r="N1211" s="50">
        <v>22.82021135255556</v>
      </c>
      <c r="O1211" s="284">
        <v>29.268763345794802</v>
      </c>
      <c r="P1211" s="50">
        <v>28.666676627028121</v>
      </c>
      <c r="Q1211" s="50">
        <v>26.977741340353742</v>
      </c>
      <c r="R1211" s="50">
        <v>26.862965484610687</v>
      </c>
      <c r="S1211" s="50">
        <v>27.667622218514317</v>
      </c>
      <c r="T1211" s="50">
        <v>27.552125512418275</v>
      </c>
    </row>
    <row r="1212" spans="1:20" x14ac:dyDescent="0.25">
      <c r="A1212" t="str">
        <f t="shared" si="25"/>
        <v>306 verzekeringswezen</v>
      </c>
      <c r="B1212" s="10">
        <v>306</v>
      </c>
      <c r="C1212" s="41" t="s">
        <v>96</v>
      </c>
      <c r="D1212" s="192"/>
      <c r="E1212" s="50">
        <v>35.760710005560981</v>
      </c>
      <c r="F1212" s="50">
        <v>32.408640243681006</v>
      </c>
      <c r="G1212" s="50">
        <v>73.489505628315769</v>
      </c>
      <c r="H1212" s="50">
        <v>51.680725057185199</v>
      </c>
      <c r="I1212" s="50">
        <v>53.949978695737315</v>
      </c>
      <c r="J1212" s="50">
        <v>50.633616154173822</v>
      </c>
      <c r="K1212" s="50">
        <v>71.50593843654265</v>
      </c>
      <c r="L1212" s="50">
        <v>53.170318463659676</v>
      </c>
      <c r="M1212" s="50">
        <v>37.114047297994325</v>
      </c>
      <c r="N1212" s="50">
        <v>39.170942568442534</v>
      </c>
      <c r="O1212" s="284">
        <v>45.812233269793786</v>
      </c>
      <c r="P1212" s="50">
        <v>44.929767714650282</v>
      </c>
      <c r="Q1212" s="50">
        <v>45.582616761170264</v>
      </c>
      <c r="R1212" s="50">
        <v>45.0428913469989</v>
      </c>
      <c r="S1212" s="50">
        <v>43.386079317503814</v>
      </c>
      <c r="T1212" s="50">
        <v>41.050331011896482</v>
      </c>
    </row>
    <row r="1213" spans="1:20" x14ac:dyDescent="0.25">
      <c r="A1213" t="str">
        <f t="shared" si="25"/>
        <v>306 verzekeringswezen</v>
      </c>
      <c r="B1213" s="10">
        <v>306</v>
      </c>
      <c r="C1213" s="41" t="s">
        <v>97</v>
      </c>
      <c r="D1213" s="192"/>
      <c r="E1213" s="50">
        <v>43.187107546692609</v>
      </c>
      <c r="F1213" s="50">
        <v>47.696149064775867</v>
      </c>
      <c r="G1213" s="50">
        <v>80.857102841654736</v>
      </c>
      <c r="H1213" s="50">
        <v>88.166402091915373</v>
      </c>
      <c r="I1213" s="50">
        <v>89.751811431159183</v>
      </c>
      <c r="J1213" s="50">
        <v>100.29705557518297</v>
      </c>
      <c r="K1213" s="50">
        <v>113.12879275734463</v>
      </c>
      <c r="L1213" s="50">
        <v>112.2790289949136</v>
      </c>
      <c r="M1213" s="50">
        <v>114.52683433633185</v>
      </c>
      <c r="N1213" s="50">
        <v>126.46745757773354</v>
      </c>
      <c r="O1213" s="284">
        <v>132.77294096065049</v>
      </c>
      <c r="P1213" s="50">
        <v>130.04542767247631</v>
      </c>
      <c r="Q1213" s="50">
        <v>120.96274138337667</v>
      </c>
      <c r="R1213" s="50">
        <v>113.66417591373417</v>
      </c>
      <c r="S1213" s="50">
        <v>108.28982834524979</v>
      </c>
      <c r="T1213" s="50">
        <v>105.94515539780492</v>
      </c>
    </row>
    <row r="1214" spans="1:20" x14ac:dyDescent="0.25">
      <c r="A1214" t="str">
        <f t="shared" si="25"/>
        <v>306 verzekeringswezen</v>
      </c>
      <c r="B1214" s="10">
        <v>306</v>
      </c>
      <c r="C1214" s="41" t="s">
        <v>98</v>
      </c>
      <c r="D1214" s="192"/>
      <c r="E1214" s="50">
        <v>2.3227852939799098</v>
      </c>
      <c r="F1214" s="50">
        <v>1.1504029127249389</v>
      </c>
      <c r="G1214" s="50">
        <v>3.0731077852579123</v>
      </c>
      <c r="H1214" s="50">
        <v>2.977321718155546</v>
      </c>
      <c r="I1214" s="50">
        <v>5.9969210186909274</v>
      </c>
      <c r="J1214" s="50">
        <v>7.7310070883234232</v>
      </c>
      <c r="K1214" s="50">
        <v>4.9166075539915859</v>
      </c>
      <c r="L1214" s="50">
        <v>4.1982839692778358</v>
      </c>
      <c r="M1214" s="50">
        <v>4.0821815359296174</v>
      </c>
      <c r="N1214" s="50">
        <v>4.0948971099639433</v>
      </c>
      <c r="O1214" s="284">
        <v>8.1757742239755729</v>
      </c>
      <c r="P1214" s="50">
        <v>43.921400359732722</v>
      </c>
      <c r="Q1214" s="50">
        <v>55.810480894414795</v>
      </c>
      <c r="R1214" s="50">
        <v>57.16472134258229</v>
      </c>
      <c r="S1214" s="50">
        <v>51.845854370602595</v>
      </c>
      <c r="T1214" s="50">
        <v>49.582594851728842</v>
      </c>
    </row>
    <row r="1215" spans="1:20" x14ac:dyDescent="0.25">
      <c r="A1215" t="str">
        <f t="shared" si="25"/>
        <v>306 verzekeringswezen</v>
      </c>
      <c r="B1215" s="10">
        <v>306</v>
      </c>
      <c r="C1215" s="41" t="s">
        <v>26</v>
      </c>
      <c r="D1215" s="194"/>
      <c r="E1215" s="50">
        <v>81.270602846233487</v>
      </c>
      <c r="F1215" s="50">
        <v>81.255192221181815</v>
      </c>
      <c r="G1215" s="50">
        <v>157.41971625522842</v>
      </c>
      <c r="H1215" s="50">
        <v>142.82444886725611</v>
      </c>
      <c r="I1215" s="50">
        <v>149.69871114558742</v>
      </c>
      <c r="J1215" s="50">
        <v>158.66167881768021</v>
      </c>
      <c r="K1215" s="50">
        <v>189.55133874787884</v>
      </c>
      <c r="L1215" s="50">
        <v>169.64763142785111</v>
      </c>
      <c r="M1215" s="50">
        <v>155.72306317025578</v>
      </c>
      <c r="N1215" s="50">
        <v>169.73329725614002</v>
      </c>
      <c r="O1215" s="284">
        <v>186.76094845441983</v>
      </c>
      <c r="P1215" s="50">
        <v>218.8965957468593</v>
      </c>
      <c r="Q1215" s="50">
        <v>222.35583903896173</v>
      </c>
      <c r="R1215" s="50">
        <v>215.87178860331537</v>
      </c>
      <c r="S1215" s="50">
        <v>203.5217620333562</v>
      </c>
      <c r="T1215" s="50">
        <v>196.57808126143027</v>
      </c>
    </row>
    <row r="1216" spans="1:20" x14ac:dyDescent="0.25">
      <c r="A1216" t="str">
        <f t="shared" si="25"/>
        <v>306 verzekeringswezen</v>
      </c>
      <c r="B1216" s="10">
        <v>306</v>
      </c>
      <c r="C1216" s="41" t="s">
        <v>19</v>
      </c>
      <c r="D1216" s="194"/>
      <c r="E1216" s="50">
        <v>393.24072612013487</v>
      </c>
      <c r="F1216" s="50">
        <v>364.04306084472364</v>
      </c>
      <c r="G1216" s="50">
        <v>645.28804233205904</v>
      </c>
      <c r="H1216" s="50">
        <v>496.33122220596192</v>
      </c>
      <c r="I1216" s="50">
        <v>519.94367136506435</v>
      </c>
      <c r="J1216" s="50">
        <v>491.53985916072213</v>
      </c>
      <c r="K1216" s="50">
        <v>605.91734555960056</v>
      </c>
      <c r="L1216" s="50">
        <v>500.20255544982507</v>
      </c>
      <c r="M1216" s="50">
        <v>406.09944571050164</v>
      </c>
      <c r="N1216" s="50">
        <v>425.17848386648762</v>
      </c>
      <c r="O1216" s="284">
        <v>504.16407610137139</v>
      </c>
      <c r="P1216" s="50">
        <v>527.22058756730019</v>
      </c>
      <c r="Q1216" s="50">
        <v>531.27880038061926</v>
      </c>
      <c r="R1216" s="50">
        <v>528.35027165695726</v>
      </c>
      <c r="S1216" s="50">
        <v>519.92807358524931</v>
      </c>
      <c r="T1216" s="50">
        <v>515.23575450758676</v>
      </c>
    </row>
    <row r="1217" spans="1:20" x14ac:dyDescent="0.25">
      <c r="A1217" t="str">
        <f t="shared" si="25"/>
        <v>306 verzekeringswezen</v>
      </c>
      <c r="B1217" s="10">
        <v>306</v>
      </c>
      <c r="C1217" s="41" t="s">
        <v>20</v>
      </c>
      <c r="D1217" s="194"/>
      <c r="E1217" s="193">
        <v>0.20666883526556543</v>
      </c>
      <c r="F1217" s="193">
        <v>0.22320214546223649</v>
      </c>
      <c r="G1217" s="193">
        <v>0.24395263189182381</v>
      </c>
      <c r="H1217" s="193">
        <v>0.28776035533784822</v>
      </c>
      <c r="I1217" s="193">
        <v>0.28791332482722065</v>
      </c>
      <c r="J1217" s="193">
        <v>0.32278497025365654</v>
      </c>
      <c r="K1217" s="193">
        <v>0.31283365649949657</v>
      </c>
      <c r="L1217" s="193">
        <v>0.339157866307359</v>
      </c>
      <c r="M1217" s="193">
        <v>0.38346041792252766</v>
      </c>
      <c r="N1217" s="193">
        <v>0.39920481326481894</v>
      </c>
      <c r="O1217" s="285">
        <v>0.37043684250297149</v>
      </c>
      <c r="P1217" s="193">
        <v>0.41518977238140753</v>
      </c>
      <c r="Q1217" s="193">
        <v>0.41852947808130375</v>
      </c>
      <c r="R1217" s="193">
        <v>0.40857703721116806</v>
      </c>
      <c r="S1217" s="193">
        <v>0.39144214819934325</v>
      </c>
      <c r="T1217" s="193">
        <v>0.38153035681559189</v>
      </c>
    </row>
    <row r="1218" spans="1:20" x14ac:dyDescent="0.25">
      <c r="A1218" t="str">
        <f t="shared" si="25"/>
        <v>306 verzekeringswezen</v>
      </c>
      <c r="B1218" s="10">
        <v>306</v>
      </c>
      <c r="C1218" s="41" t="s">
        <v>29</v>
      </c>
      <c r="D1218" s="194"/>
      <c r="E1218" s="50">
        <v>393.24072612013487</v>
      </c>
      <c r="F1218" s="50">
        <v>364.04306084472364</v>
      </c>
      <c r="G1218" s="50">
        <v>309.28804233205904</v>
      </c>
      <c r="H1218" s="50">
        <v>416.33122220596192</v>
      </c>
      <c r="I1218" s="50">
        <v>388.94367136506435</v>
      </c>
      <c r="J1218" s="50">
        <v>423.53985916072213</v>
      </c>
      <c r="K1218" s="50">
        <v>301.91734555960056</v>
      </c>
      <c r="L1218" s="50">
        <v>379.20255544982507</v>
      </c>
      <c r="M1218" s="50">
        <v>406.09944571050164</v>
      </c>
      <c r="N1218" s="50">
        <v>425.17848386648762</v>
      </c>
      <c r="O1218" s="284">
        <v>443.19584390732871</v>
      </c>
      <c r="P1218" s="50">
        <v>466.91148547419596</v>
      </c>
      <c r="Q1218" s="50">
        <v>471.62170250543954</v>
      </c>
      <c r="R1218" s="50">
        <v>469.3381291549166</v>
      </c>
      <c r="S1218" s="50">
        <v>461.55391381690549</v>
      </c>
      <c r="T1218" s="50">
        <v>457.49268021500052</v>
      </c>
    </row>
    <row r="1219" spans="1:20" x14ac:dyDescent="0.25">
      <c r="A1219" t="str">
        <f t="shared" ref="A1219:A1282" si="26">VLOOKUP(B1219,$AN$3:$AO$60,2)</f>
        <v>307 makelarij en verzekeringsagentschappen</v>
      </c>
      <c r="B1219" s="10">
        <v>307</v>
      </c>
      <c r="C1219" s="41" t="s">
        <v>25</v>
      </c>
      <c r="D1219" s="50">
        <v>7231</v>
      </c>
      <c r="E1219" s="50">
        <v>7356</v>
      </c>
      <c r="F1219" s="50">
        <v>7842</v>
      </c>
      <c r="G1219" s="50">
        <v>7956</v>
      </c>
      <c r="H1219" s="50">
        <v>7925</v>
      </c>
      <c r="I1219" s="50">
        <v>8102</v>
      </c>
      <c r="J1219" s="50">
        <v>8182</v>
      </c>
      <c r="K1219" s="50">
        <v>8162</v>
      </c>
      <c r="L1219" s="50">
        <v>8005</v>
      </c>
      <c r="M1219" s="50">
        <v>8040</v>
      </c>
      <c r="N1219" s="50">
        <v>8222.927685387891</v>
      </c>
      <c r="O1219" s="284">
        <v>8329.1997291123425</v>
      </c>
      <c r="P1219" s="50">
        <v>8436.8452188537758</v>
      </c>
      <c r="Q1219" s="50">
        <v>8545.8819048491678</v>
      </c>
      <c r="R1219" s="50">
        <v>8656.3277667372658</v>
      </c>
      <c r="S1219" s="50">
        <v>8768.2010165233023</v>
      </c>
      <c r="T1219" s="50">
        <v>8881.5201015820949</v>
      </c>
    </row>
    <row r="1220" spans="1:20" x14ac:dyDescent="0.25">
      <c r="A1220" t="str">
        <f t="shared" si="26"/>
        <v>307 makelarij en verzekeringsagentschappen</v>
      </c>
      <c r="B1220" s="10">
        <v>307</v>
      </c>
      <c r="C1220" s="41" t="s">
        <v>83</v>
      </c>
      <c r="D1220" s="192"/>
      <c r="E1220" s="50">
        <v>125</v>
      </c>
      <c r="F1220" s="50">
        <v>486</v>
      </c>
      <c r="G1220" s="50">
        <v>114</v>
      </c>
      <c r="H1220" s="50">
        <v>-31</v>
      </c>
      <c r="I1220" s="50">
        <v>177</v>
      </c>
      <c r="J1220" s="50">
        <v>80</v>
      </c>
      <c r="K1220" s="50">
        <v>-20</v>
      </c>
      <c r="L1220" s="50">
        <v>-157</v>
      </c>
      <c r="M1220" s="50">
        <v>35</v>
      </c>
      <c r="N1220" s="50">
        <v>182.92768538789096</v>
      </c>
      <c r="O1220" s="284">
        <v>106.27204372445158</v>
      </c>
      <c r="P1220" s="50">
        <v>107.64548974143327</v>
      </c>
      <c r="Q1220" s="50">
        <v>109.03668599539196</v>
      </c>
      <c r="R1220" s="50">
        <v>110.44586188809808</v>
      </c>
      <c r="S1220" s="50">
        <v>111.87324978603647</v>
      </c>
      <c r="T1220" s="50">
        <v>113.31908505879255</v>
      </c>
    </row>
    <row r="1221" spans="1:20" x14ac:dyDescent="0.25">
      <c r="A1221" t="str">
        <f t="shared" si="26"/>
        <v>307 makelarij en verzekeringsagentschappen</v>
      </c>
      <c r="B1221" s="10">
        <v>307</v>
      </c>
      <c r="C1221" s="3" t="s">
        <v>84</v>
      </c>
      <c r="D1221" s="192"/>
      <c r="E1221" s="193">
        <v>1.0172866823399254</v>
      </c>
      <c r="F1221" s="193">
        <v>1.0660685154975531</v>
      </c>
      <c r="G1221" s="193">
        <v>1.0145371078806427</v>
      </c>
      <c r="H1221" s="193">
        <v>0.99610356963298141</v>
      </c>
      <c r="I1221" s="193">
        <v>1.0223343848580442</v>
      </c>
      <c r="J1221" s="193">
        <v>1.0098741051592199</v>
      </c>
      <c r="K1221" s="193">
        <v>0.99755560987533609</v>
      </c>
      <c r="L1221" s="193">
        <v>0.98076451850036761</v>
      </c>
      <c r="M1221" s="193">
        <v>1.004372267332917</v>
      </c>
      <c r="N1221" s="193">
        <v>1.0227521996751108</v>
      </c>
      <c r="O1221" s="285">
        <v>1.0129238694283176</v>
      </c>
      <c r="P1221" s="193">
        <v>1.0129238694283185</v>
      </c>
      <c r="Q1221" s="193">
        <v>1.0129238694283176</v>
      </c>
      <c r="R1221" s="193">
        <v>1.0129238694283182</v>
      </c>
      <c r="S1221" s="193">
        <v>1.012923869428318</v>
      </c>
      <c r="T1221" s="193">
        <v>1.012923869428318</v>
      </c>
    </row>
    <row r="1222" spans="1:20" x14ac:dyDescent="0.25">
      <c r="A1222" t="str">
        <f t="shared" si="26"/>
        <v>307 makelarij en verzekeringsagentschappen</v>
      </c>
      <c r="B1222" s="10">
        <v>307</v>
      </c>
      <c r="C1222" s="3" t="s">
        <v>8</v>
      </c>
      <c r="D1222" s="50">
        <v>5</v>
      </c>
      <c r="E1222" s="50">
        <v>1</v>
      </c>
      <c r="F1222" s="50">
        <v>1</v>
      </c>
      <c r="G1222" s="50">
        <v>1</v>
      </c>
      <c r="H1222" s="50">
        <v>2</v>
      </c>
      <c r="I1222" s="50">
        <v>4</v>
      </c>
      <c r="J1222" s="50">
        <v>1</v>
      </c>
      <c r="K1222" s="50">
        <v>1</v>
      </c>
      <c r="L1222" s="50">
        <v>5</v>
      </c>
      <c r="M1222" s="50">
        <v>1</v>
      </c>
      <c r="N1222" s="50">
        <v>2.0232473219883746</v>
      </c>
      <c r="O1222" s="284">
        <v>2.0448539032419029</v>
      </c>
      <c r="P1222" s="50">
        <v>2.1290622292767645</v>
      </c>
      <c r="Q1222" s="50">
        <v>2.2137597441953072</v>
      </c>
      <c r="R1222" s="50">
        <v>2.2953080636982155</v>
      </c>
      <c r="S1222" s="50">
        <v>2.3782136134187595</v>
      </c>
      <c r="T1222" s="50">
        <v>2.4039412617867968</v>
      </c>
    </row>
    <row r="1223" spans="1:20" x14ac:dyDescent="0.25">
      <c r="A1223" t="str">
        <f t="shared" si="26"/>
        <v>307 makelarij en verzekeringsagentschappen</v>
      </c>
      <c r="B1223" s="10">
        <v>307</v>
      </c>
      <c r="C1223" s="3" t="s">
        <v>9</v>
      </c>
      <c r="D1223" s="50">
        <v>432</v>
      </c>
      <c r="E1223" s="50">
        <v>407</v>
      </c>
      <c r="F1223" s="50">
        <v>419</v>
      </c>
      <c r="G1223" s="50">
        <v>389</v>
      </c>
      <c r="H1223" s="50">
        <v>306</v>
      </c>
      <c r="I1223" s="50">
        <v>309</v>
      </c>
      <c r="J1223" s="50">
        <v>306</v>
      </c>
      <c r="K1223" s="50">
        <v>304</v>
      </c>
      <c r="L1223" s="50">
        <v>282</v>
      </c>
      <c r="M1223" s="50">
        <v>267</v>
      </c>
      <c r="N1223" s="50">
        <v>314.61495856919225</v>
      </c>
      <c r="O1223" s="284">
        <v>317.97478195411588</v>
      </c>
      <c r="P1223" s="50">
        <v>331.06917665253684</v>
      </c>
      <c r="Q1223" s="50">
        <v>344.23964022237021</v>
      </c>
      <c r="R1223" s="50">
        <v>356.92040390507248</v>
      </c>
      <c r="S1223" s="50">
        <v>369.81221688661708</v>
      </c>
      <c r="T1223" s="50">
        <v>373.81286620784692</v>
      </c>
    </row>
    <row r="1224" spans="1:20" x14ac:dyDescent="0.25">
      <c r="A1224" t="str">
        <f t="shared" si="26"/>
        <v>307 makelarij en verzekeringsagentschappen</v>
      </c>
      <c r="B1224" s="10">
        <v>307</v>
      </c>
      <c r="C1224" s="3" t="s">
        <v>10</v>
      </c>
      <c r="D1224" s="50">
        <v>1001</v>
      </c>
      <c r="E1224" s="50">
        <v>1063</v>
      </c>
      <c r="F1224" s="50">
        <v>1153</v>
      </c>
      <c r="G1224" s="50">
        <v>1145</v>
      </c>
      <c r="H1224" s="50">
        <v>1121</v>
      </c>
      <c r="I1224" s="50">
        <v>1124</v>
      </c>
      <c r="J1224" s="50">
        <v>1068</v>
      </c>
      <c r="K1224" s="50">
        <v>996</v>
      </c>
      <c r="L1224" s="50">
        <v>912</v>
      </c>
      <c r="M1224" s="50">
        <v>887</v>
      </c>
      <c r="N1224" s="50">
        <v>962.88179369174009</v>
      </c>
      <c r="O1224" s="284">
        <v>973.16456213376</v>
      </c>
      <c r="P1224" s="50">
        <v>1013.2400700239873</v>
      </c>
      <c r="Q1224" s="50">
        <v>1053.5483873511303</v>
      </c>
      <c r="R1224" s="50">
        <v>1092.3579739509235</v>
      </c>
      <c r="S1224" s="50">
        <v>1131.8134787497461</v>
      </c>
      <c r="T1224" s="50">
        <v>1144.0575004958073</v>
      </c>
    </row>
    <row r="1225" spans="1:20" x14ac:dyDescent="0.25">
      <c r="A1225" t="str">
        <f t="shared" si="26"/>
        <v>307 makelarij en verzekeringsagentschappen</v>
      </c>
      <c r="B1225" s="10">
        <v>307</v>
      </c>
      <c r="C1225" s="3" t="s">
        <v>11</v>
      </c>
      <c r="D1225" s="50">
        <v>1126</v>
      </c>
      <c r="E1225" s="50">
        <v>1102</v>
      </c>
      <c r="F1225" s="50">
        <v>1124</v>
      </c>
      <c r="G1225" s="50">
        <v>1121</v>
      </c>
      <c r="H1225" s="50">
        <v>1129</v>
      </c>
      <c r="I1225" s="50">
        <v>1123</v>
      </c>
      <c r="J1225" s="50">
        <v>1184</v>
      </c>
      <c r="K1225" s="50">
        <v>1206</v>
      </c>
      <c r="L1225" s="50">
        <v>1175</v>
      </c>
      <c r="M1225" s="50">
        <v>1180</v>
      </c>
      <c r="N1225" s="50">
        <v>1159.494496655768</v>
      </c>
      <c r="O1225" s="284">
        <v>1102.0125084025499</v>
      </c>
      <c r="P1225" s="50">
        <v>1071.3118884696105</v>
      </c>
      <c r="Q1225" s="50">
        <v>1072.7331309120138</v>
      </c>
      <c r="R1225" s="50">
        <v>1073.512509965577</v>
      </c>
      <c r="S1225" s="50">
        <v>1105.941761287527</v>
      </c>
      <c r="T1225" s="50">
        <v>1142.6308210593181</v>
      </c>
    </row>
    <row r="1226" spans="1:20" x14ac:dyDescent="0.25">
      <c r="A1226" t="str">
        <f t="shared" si="26"/>
        <v>307 makelarij en verzekeringsagentschappen</v>
      </c>
      <c r="B1226" s="10">
        <v>307</v>
      </c>
      <c r="C1226" s="3" t="s">
        <v>12</v>
      </c>
      <c r="D1226" s="50">
        <v>975</v>
      </c>
      <c r="E1226" s="50">
        <v>1008</v>
      </c>
      <c r="F1226" s="50">
        <v>1081</v>
      </c>
      <c r="G1226" s="50">
        <v>1124</v>
      </c>
      <c r="H1226" s="50">
        <v>1104</v>
      </c>
      <c r="I1226" s="50">
        <v>1143</v>
      </c>
      <c r="J1226" s="50">
        <v>1129</v>
      </c>
      <c r="K1226" s="50">
        <v>1086</v>
      </c>
      <c r="L1226" s="50">
        <v>1049</v>
      </c>
      <c r="M1226" s="50">
        <v>1035</v>
      </c>
      <c r="N1226" s="50">
        <v>1036.7597091440127</v>
      </c>
      <c r="O1226" s="284">
        <v>1120.1537823881383</v>
      </c>
      <c r="P1226" s="50">
        <v>1151.5190493899804</v>
      </c>
      <c r="Q1226" s="50">
        <v>1152.0103542381053</v>
      </c>
      <c r="R1226" s="50">
        <v>1167.333167693293</v>
      </c>
      <c r="S1226" s="50">
        <v>1147.0477828000999</v>
      </c>
      <c r="T1226" s="50">
        <v>1090.1828409077798</v>
      </c>
    </row>
    <row r="1227" spans="1:20" x14ac:dyDescent="0.25">
      <c r="A1227" t="str">
        <f t="shared" si="26"/>
        <v>307 makelarij en verzekeringsagentschappen</v>
      </c>
      <c r="B1227" s="10">
        <v>307</v>
      </c>
      <c r="C1227" s="3" t="s">
        <v>13</v>
      </c>
      <c r="D1227" s="50">
        <v>1024</v>
      </c>
      <c r="E1227" s="50">
        <v>991</v>
      </c>
      <c r="F1227" s="50">
        <v>1004</v>
      </c>
      <c r="G1227" s="50">
        <v>970</v>
      </c>
      <c r="H1227" s="50">
        <v>958</v>
      </c>
      <c r="I1227" s="50">
        <v>976</v>
      </c>
      <c r="J1227" s="50">
        <v>999</v>
      </c>
      <c r="K1227" s="50">
        <v>1029</v>
      </c>
      <c r="L1227" s="50">
        <v>1040</v>
      </c>
      <c r="M1227" s="50">
        <v>1049</v>
      </c>
      <c r="N1227" s="50">
        <v>1072.6820859767217</v>
      </c>
      <c r="O1227" s="284">
        <v>1052.4467093193441</v>
      </c>
      <c r="P1227" s="50">
        <v>1041.2355166183775</v>
      </c>
      <c r="Q1227" s="50">
        <v>1035.02479330859</v>
      </c>
      <c r="R1227" s="50">
        <v>1023.889685222507</v>
      </c>
      <c r="S1227" s="50">
        <v>1025.6305045863201</v>
      </c>
      <c r="T1227" s="50">
        <v>1108.1293755074312</v>
      </c>
    </row>
    <row r="1228" spans="1:20" x14ac:dyDescent="0.25">
      <c r="A1228" t="str">
        <f t="shared" si="26"/>
        <v>307 makelarij en verzekeringsagentschappen</v>
      </c>
      <c r="B1228" s="10">
        <v>307</v>
      </c>
      <c r="C1228" s="3" t="s">
        <v>14</v>
      </c>
      <c r="D1228" s="50">
        <v>975</v>
      </c>
      <c r="E1228" s="50">
        <v>1007</v>
      </c>
      <c r="F1228" s="50">
        <v>1068</v>
      </c>
      <c r="G1228" s="50">
        <v>1098</v>
      </c>
      <c r="H1228" s="50">
        <v>1089</v>
      </c>
      <c r="I1228" s="50">
        <v>1072</v>
      </c>
      <c r="J1228" s="50">
        <v>1043</v>
      </c>
      <c r="K1228" s="50">
        <v>980</v>
      </c>
      <c r="L1228" s="50">
        <v>930</v>
      </c>
      <c r="M1228" s="50">
        <v>927</v>
      </c>
      <c r="N1228" s="50">
        <v>945.95592326133215</v>
      </c>
      <c r="O1228" s="284">
        <v>957.85594547323456</v>
      </c>
      <c r="P1228" s="50">
        <v>982.61634154157946</v>
      </c>
      <c r="Q1228" s="50">
        <v>1020.1537474277196</v>
      </c>
      <c r="R1228" s="50">
        <v>1037.7394007714104</v>
      </c>
      <c r="S1228" s="50">
        <v>1061.1672689415727</v>
      </c>
      <c r="T1228" s="50">
        <v>1041.1491110323154</v>
      </c>
    </row>
    <row r="1229" spans="1:20" x14ac:dyDescent="0.25">
      <c r="A1229" t="str">
        <f t="shared" si="26"/>
        <v>307 makelarij en verzekeringsagentschappen</v>
      </c>
      <c r="B1229" s="10">
        <v>307</v>
      </c>
      <c r="C1229" s="3" t="s">
        <v>15</v>
      </c>
      <c r="D1229" s="50">
        <v>756</v>
      </c>
      <c r="E1229" s="50">
        <v>792</v>
      </c>
      <c r="F1229" s="50">
        <v>895</v>
      </c>
      <c r="G1229" s="50">
        <v>945</v>
      </c>
      <c r="H1229" s="50">
        <v>970</v>
      </c>
      <c r="I1229" s="50">
        <v>995</v>
      </c>
      <c r="J1229" s="50">
        <v>1032</v>
      </c>
      <c r="K1229" s="50">
        <v>1072</v>
      </c>
      <c r="L1229" s="50">
        <v>1060</v>
      </c>
      <c r="M1229" s="50">
        <v>1069</v>
      </c>
      <c r="N1229" s="50">
        <v>1038.4916793536265</v>
      </c>
      <c r="O1229" s="284">
        <v>1012.4748275573597</v>
      </c>
      <c r="P1229" s="50">
        <v>969.89571812722215</v>
      </c>
      <c r="Q1229" s="50">
        <v>930.86466898113156</v>
      </c>
      <c r="R1229" s="50">
        <v>924.19415203270864</v>
      </c>
      <c r="S1229" s="50">
        <v>943.14805619520598</v>
      </c>
      <c r="T1229" s="50">
        <v>955.01389946174697</v>
      </c>
    </row>
    <row r="1230" spans="1:20" x14ac:dyDescent="0.25">
      <c r="A1230" t="str">
        <f t="shared" si="26"/>
        <v>307 makelarij en verzekeringsagentschappen</v>
      </c>
      <c r="B1230" s="10">
        <v>307</v>
      </c>
      <c r="C1230" s="3" t="s">
        <v>16</v>
      </c>
      <c r="D1230" s="50">
        <v>654</v>
      </c>
      <c r="E1230" s="50">
        <v>673</v>
      </c>
      <c r="F1230" s="50">
        <v>736</v>
      </c>
      <c r="G1230" s="50">
        <v>754</v>
      </c>
      <c r="H1230" s="50">
        <v>780</v>
      </c>
      <c r="I1230" s="50">
        <v>811</v>
      </c>
      <c r="J1230" s="50">
        <v>835</v>
      </c>
      <c r="K1230" s="50">
        <v>883</v>
      </c>
      <c r="L1230" s="50">
        <v>925</v>
      </c>
      <c r="M1230" s="50">
        <v>960</v>
      </c>
      <c r="N1230" s="50">
        <v>974.68622347177529</v>
      </c>
      <c r="O1230" s="284">
        <v>1002.9784696523659</v>
      </c>
      <c r="P1230" s="50">
        <v>1040.7039306001182</v>
      </c>
      <c r="Q1230" s="50">
        <v>1053.029254978974</v>
      </c>
      <c r="R1230" s="50">
        <v>1061.9623869951663</v>
      </c>
      <c r="S1230" s="50">
        <v>1031.0903181854126</v>
      </c>
      <c r="T1230" s="50">
        <v>1004.5304652713048</v>
      </c>
    </row>
    <row r="1231" spans="1:20" x14ac:dyDescent="0.25">
      <c r="A1231" t="str">
        <f t="shared" si="26"/>
        <v>307 makelarij en verzekeringsagentschappen</v>
      </c>
      <c r="B1231" s="10">
        <v>307</v>
      </c>
      <c r="C1231" s="3" t="s">
        <v>17</v>
      </c>
      <c r="D1231" s="50">
        <v>222</v>
      </c>
      <c r="E1231" s="50">
        <v>248</v>
      </c>
      <c r="F1231" s="50">
        <v>292</v>
      </c>
      <c r="G1231" s="50">
        <v>337</v>
      </c>
      <c r="H1231" s="50">
        <v>382</v>
      </c>
      <c r="I1231" s="50">
        <v>455</v>
      </c>
      <c r="J1231" s="50">
        <v>491</v>
      </c>
      <c r="K1231" s="50">
        <v>504</v>
      </c>
      <c r="L1231" s="50">
        <v>520</v>
      </c>
      <c r="M1231" s="50">
        <v>543</v>
      </c>
      <c r="N1231" s="50">
        <v>564.91356005320961</v>
      </c>
      <c r="O1231" s="284">
        <v>586.77931084765601</v>
      </c>
      <c r="P1231" s="50">
        <v>613.62411213139421</v>
      </c>
      <c r="Q1231" s="50">
        <v>646.93861668054876</v>
      </c>
      <c r="R1231" s="50">
        <v>660.3180142454047</v>
      </c>
      <c r="S1231" s="50">
        <v>670.77506164711849</v>
      </c>
      <c r="T1231" s="50">
        <v>688.86400738433986</v>
      </c>
    </row>
    <row r="1232" spans="1:20" x14ac:dyDescent="0.25">
      <c r="A1232" t="str">
        <f t="shared" si="26"/>
        <v>307 makelarij en verzekeringsagentschappen</v>
      </c>
      <c r="B1232" s="10">
        <v>307</v>
      </c>
      <c r="C1232" s="3" t="s">
        <v>85</v>
      </c>
      <c r="D1232" s="50">
        <v>61</v>
      </c>
      <c r="E1232" s="50">
        <v>64</v>
      </c>
      <c r="F1232" s="50">
        <v>69</v>
      </c>
      <c r="G1232" s="50">
        <v>72</v>
      </c>
      <c r="H1232" s="50">
        <v>84</v>
      </c>
      <c r="I1232" s="50">
        <v>90</v>
      </c>
      <c r="J1232" s="50">
        <v>94</v>
      </c>
      <c r="K1232" s="50">
        <v>101</v>
      </c>
      <c r="L1232" s="50">
        <v>107</v>
      </c>
      <c r="M1232" s="50">
        <v>122</v>
      </c>
      <c r="N1232" s="50">
        <v>150.42400788852419</v>
      </c>
      <c r="O1232" s="284">
        <v>201.31397748057853</v>
      </c>
      <c r="P1232" s="50">
        <v>219.50035306969147</v>
      </c>
      <c r="Q1232" s="50">
        <v>235.1255510043878</v>
      </c>
      <c r="R1232" s="50">
        <v>255.80476389150459</v>
      </c>
      <c r="S1232" s="50">
        <v>279.39635363026514</v>
      </c>
      <c r="T1232" s="50">
        <v>330.74527299241828</v>
      </c>
    </row>
    <row r="1233" spans="1:20" x14ac:dyDescent="0.25">
      <c r="A1233" t="str">
        <f t="shared" si="26"/>
        <v>307 makelarij en verzekeringsagentschappen</v>
      </c>
      <c r="B1233" s="10">
        <v>307</v>
      </c>
      <c r="C1233" s="3" t="s">
        <v>6</v>
      </c>
      <c r="D1233" s="50">
        <v>937</v>
      </c>
      <c r="E1233" s="50">
        <v>985</v>
      </c>
      <c r="F1233" s="50">
        <v>1097</v>
      </c>
      <c r="G1233" s="50">
        <v>1163</v>
      </c>
      <c r="H1233" s="50">
        <v>1246</v>
      </c>
      <c r="I1233" s="50">
        <v>1356</v>
      </c>
      <c r="J1233" s="50">
        <v>1420</v>
      </c>
      <c r="K1233" s="50">
        <v>1488</v>
      </c>
      <c r="L1233" s="50">
        <v>1552</v>
      </c>
      <c r="M1233" s="50">
        <v>1625</v>
      </c>
      <c r="N1233" s="50">
        <v>1690.0237914135091</v>
      </c>
      <c r="O1233" s="284">
        <v>1791.0717579806005</v>
      </c>
      <c r="P1233" s="50">
        <v>1873.8283958012039</v>
      </c>
      <c r="Q1233" s="50">
        <v>1935.0934226639104</v>
      </c>
      <c r="R1233" s="50">
        <v>1978.0851651320754</v>
      </c>
      <c r="S1233" s="50">
        <v>1981.2617334627962</v>
      </c>
      <c r="T1233" s="50">
        <v>2024.1397456480629</v>
      </c>
    </row>
    <row r="1234" spans="1:20" x14ac:dyDescent="0.25">
      <c r="A1234" t="str">
        <f t="shared" si="26"/>
        <v>307 makelarij en verzekeringsagentschappen</v>
      </c>
      <c r="B1234" s="10">
        <v>307</v>
      </c>
      <c r="C1234" s="3" t="s">
        <v>86</v>
      </c>
      <c r="D1234" s="193">
        <v>1.0036487947485013</v>
      </c>
      <c r="E1234" s="192"/>
      <c r="F1234" s="192"/>
      <c r="G1234" s="192"/>
      <c r="H1234" s="192"/>
      <c r="I1234" s="192"/>
      <c r="J1234" s="192"/>
      <c r="K1234" s="192"/>
      <c r="L1234" s="192"/>
      <c r="M1234" s="192"/>
      <c r="N1234" s="192"/>
      <c r="O1234" s="286"/>
      <c r="P1234" s="192"/>
      <c r="Q1234" s="192"/>
      <c r="R1234" s="192"/>
      <c r="S1234" s="192"/>
      <c r="T1234" s="192"/>
    </row>
    <row r="1235" spans="1:20" x14ac:dyDescent="0.25">
      <c r="A1235" t="str">
        <f t="shared" si="26"/>
        <v>307 makelarij en verzekeringsagentschappen</v>
      </c>
      <c r="B1235" s="10">
        <v>307</v>
      </c>
      <c r="C1235" s="3" t="s">
        <v>87</v>
      </c>
      <c r="D1235" s="192"/>
      <c r="E1235" s="193">
        <v>-6.818943795712018E-3</v>
      </c>
      <c r="F1235" s="193">
        <v>-3.1209860374525888E-2</v>
      </c>
      <c r="G1235" s="193">
        <v>-5.4441565660706681E-3</v>
      </c>
      <c r="H1235" s="193">
        <v>3.7726125577599579E-3</v>
      </c>
      <c r="I1235" s="193">
        <v>-9.3427950547714245E-3</v>
      </c>
      <c r="J1235" s="193">
        <v>-3.1126552053593048E-3</v>
      </c>
      <c r="K1235" s="193">
        <v>3.046592436582618E-3</v>
      </c>
      <c r="L1235" s="193">
        <v>1.1442138124066858E-2</v>
      </c>
      <c r="M1235" s="193">
        <v>-3.6173629220781489E-4</v>
      </c>
      <c r="N1235" s="193">
        <v>-9.5517024633047232E-3</v>
      </c>
      <c r="O1235" s="285">
        <v>-4.6375373399081266E-3</v>
      </c>
      <c r="P1235" s="193">
        <v>-4.6375373399085706E-3</v>
      </c>
      <c r="Q1235" s="193">
        <v>-4.6375373399081266E-3</v>
      </c>
      <c r="R1235" s="193">
        <v>-4.6375373399084596E-3</v>
      </c>
      <c r="S1235" s="193">
        <v>-4.6375373399083486E-3</v>
      </c>
      <c r="T1235" s="193">
        <v>-4.6375373399083486E-3</v>
      </c>
    </row>
    <row r="1236" spans="1:20" x14ac:dyDescent="0.25">
      <c r="A1236" t="str">
        <f t="shared" si="26"/>
        <v>307 makelarij en verzekeringsagentschappen</v>
      </c>
      <c r="B1236" s="10">
        <v>307</v>
      </c>
      <c r="C1236" s="3" t="s">
        <v>88</v>
      </c>
      <c r="D1236" s="194"/>
      <c r="E1236" s="50">
        <v>2.3026399748989905</v>
      </c>
      <c r="F1236" s="50">
        <v>0.43613707840098426</v>
      </c>
      <c r="G1236" s="50">
        <v>0.46190278220943948</v>
      </c>
      <c r="H1236" s="50">
        <v>0.4711195513332701</v>
      </c>
      <c r="I1236" s="50">
        <v>0.91600828744147744</v>
      </c>
      <c r="J1236" s="50">
        <v>1.8569371342806034</v>
      </c>
      <c r="K1236" s="50">
        <v>0.47039353121209276</v>
      </c>
      <c r="L1236" s="50">
        <v>0.478789076899577</v>
      </c>
      <c r="M1236" s="50">
        <v>2.3349260124165117</v>
      </c>
      <c r="N1236" s="50">
        <v>0.45779523631220542</v>
      </c>
      <c r="O1236" s="284">
        <v>0.93617555731342561</v>
      </c>
      <c r="P1236" s="50">
        <v>0.94617312559231437</v>
      </c>
      <c r="Q1236" s="50">
        <v>0.98513710972780011</v>
      </c>
      <c r="R1236" s="50">
        <v>1.0243274461588412</v>
      </c>
      <c r="S1236" s="50">
        <v>1.0620606202641114</v>
      </c>
      <c r="T1236" s="50">
        <v>1.1004217975509938</v>
      </c>
    </row>
    <row r="1237" spans="1:20" x14ac:dyDescent="0.25">
      <c r="A1237" t="str">
        <f t="shared" si="26"/>
        <v>307 makelarij en verzekeringsagentschappen</v>
      </c>
      <c r="B1237" s="10">
        <v>307</v>
      </c>
      <c r="C1237" s="3" t="s">
        <v>89</v>
      </c>
      <c r="D1237" s="194"/>
      <c r="E1237" s="50">
        <v>110.13830357628409</v>
      </c>
      <c r="F1237" s="50">
        <v>93.837456108783002</v>
      </c>
      <c r="G1237" s="50">
        <v>107.39999232714341</v>
      </c>
      <c r="H1237" s="50">
        <v>103.29557859551566</v>
      </c>
      <c r="I1237" s="50">
        <v>77.242333214595718</v>
      </c>
      <c r="J1237" s="50">
        <v>79.924724204677744</v>
      </c>
      <c r="K1237" s="50">
        <v>81.033485786950052</v>
      </c>
      <c r="L1237" s="50">
        <v>83.056101049886763</v>
      </c>
      <c r="M1237" s="50">
        <v>73.716769572729191</v>
      </c>
      <c r="N1237" s="50">
        <v>67.341943840539443</v>
      </c>
      <c r="O1237" s="284">
        <v>80.897316565913783</v>
      </c>
      <c r="P1237" s="50">
        <v>81.76123192839934</v>
      </c>
      <c r="Q1237" s="50">
        <v>85.128209131183098</v>
      </c>
      <c r="R1237" s="50">
        <v>88.514746012881574</v>
      </c>
      <c r="S1237" s="50">
        <v>91.775365783163437</v>
      </c>
      <c r="T1237" s="50">
        <v>95.090252909381263</v>
      </c>
    </row>
    <row r="1238" spans="1:20" x14ac:dyDescent="0.25">
      <c r="A1238" t="str">
        <f t="shared" si="26"/>
        <v>307 makelarij en verzekeringsagentschappen</v>
      </c>
      <c r="B1238" s="10">
        <v>307</v>
      </c>
      <c r="C1238" s="3" t="s">
        <v>90</v>
      </c>
      <c r="D1238" s="194"/>
      <c r="E1238" s="50">
        <v>195.27569891304503</v>
      </c>
      <c r="F1238" s="50">
        <v>181.44315292404042</v>
      </c>
      <c r="G1238" s="50">
        <v>226.51308256962355</v>
      </c>
      <c r="H1238" s="50">
        <v>235.49463997221449</v>
      </c>
      <c r="I1238" s="50">
        <v>215.85613584700948</v>
      </c>
      <c r="J1238" s="50">
        <v>223.43648333885577</v>
      </c>
      <c r="K1238" s="50">
        <v>218.88249303488399</v>
      </c>
      <c r="L1238" s="50">
        <v>212.48833341367106</v>
      </c>
      <c r="M1238" s="50">
        <v>183.8024971280081</v>
      </c>
      <c r="N1238" s="50">
        <v>170.61255148928879</v>
      </c>
      <c r="O1238" s="284">
        <v>189.94001221907803</v>
      </c>
      <c r="P1238" s="50">
        <v>191.96841194199155</v>
      </c>
      <c r="Q1238" s="50">
        <v>199.87378777132503</v>
      </c>
      <c r="R1238" s="50">
        <v>207.82508806156474</v>
      </c>
      <c r="S1238" s="50">
        <v>215.48074569397204</v>
      </c>
      <c r="T1238" s="50">
        <v>223.26381845814299</v>
      </c>
    </row>
    <row r="1239" spans="1:20" x14ac:dyDescent="0.25">
      <c r="A1239" t="str">
        <f t="shared" si="26"/>
        <v>307 makelarij en verzekeringsagentschappen</v>
      </c>
      <c r="B1239" s="10">
        <v>307</v>
      </c>
      <c r="C1239" s="3" t="s">
        <v>91</v>
      </c>
      <c r="D1239" s="194"/>
      <c r="E1239" s="50">
        <v>180.8643368142462</v>
      </c>
      <c r="F1239" s="50">
        <v>150.13053423680725</v>
      </c>
      <c r="G1239" s="50">
        <v>182.08834661806424</v>
      </c>
      <c r="H1239" s="50">
        <v>191.93434388074118</v>
      </c>
      <c r="I1239" s="50">
        <v>178.4967853062164</v>
      </c>
      <c r="J1239" s="50">
        <v>184.54462233776403</v>
      </c>
      <c r="K1239" s="50">
        <v>201.86141193994936</v>
      </c>
      <c r="L1239" s="50">
        <v>215.73724330145308</v>
      </c>
      <c r="M1239" s="50">
        <v>196.32220616718519</v>
      </c>
      <c r="N1239" s="50">
        <v>186.31345972855544</v>
      </c>
      <c r="O1239" s="284">
        <v>188.77373657569038</v>
      </c>
      <c r="P1239" s="50">
        <v>179.41527067554392</v>
      </c>
      <c r="Q1239" s="50">
        <v>174.41699706868687</v>
      </c>
      <c r="R1239" s="50">
        <v>174.64838518411636</v>
      </c>
      <c r="S1239" s="50">
        <v>174.77527349326695</v>
      </c>
      <c r="T1239" s="50">
        <v>180.05498026553127</v>
      </c>
    </row>
    <row r="1240" spans="1:20" x14ac:dyDescent="0.25">
      <c r="A1240" t="str">
        <f t="shared" si="26"/>
        <v>307 makelarij en verzekeringsagentschappen</v>
      </c>
      <c r="B1240" s="10">
        <v>307</v>
      </c>
      <c r="C1240" s="3" t="s">
        <v>92</v>
      </c>
      <c r="D1240" s="194"/>
      <c r="E1240" s="50">
        <v>140.24843700293874</v>
      </c>
      <c r="F1240" s="50">
        <v>120.40926326697844</v>
      </c>
      <c r="G1240" s="50">
        <v>156.982104380039</v>
      </c>
      <c r="H1240" s="50">
        <v>173.58618440930573</v>
      </c>
      <c r="I1240" s="50">
        <v>156.01805226255675</v>
      </c>
      <c r="J1240" s="50">
        <v>168.65060939144902</v>
      </c>
      <c r="K1240" s="50">
        <v>173.5386882281251</v>
      </c>
      <c r="L1240" s="50">
        <v>176.04671710353779</v>
      </c>
      <c r="M1240" s="50">
        <v>157.66654443126077</v>
      </c>
      <c r="N1240" s="50">
        <v>146.05070482831499</v>
      </c>
      <c r="O1240" s="284">
        <v>151.39382894322787</v>
      </c>
      <c r="P1240" s="50">
        <v>163.57152831584682</v>
      </c>
      <c r="Q1240" s="50">
        <v>168.15167145350463</v>
      </c>
      <c r="R1240" s="50">
        <v>168.22341471424247</v>
      </c>
      <c r="S1240" s="50">
        <v>170.46094321646322</v>
      </c>
      <c r="T1240" s="50">
        <v>167.4987504696953</v>
      </c>
    </row>
    <row r="1241" spans="1:20" x14ac:dyDescent="0.25">
      <c r="A1241" t="str">
        <f t="shared" si="26"/>
        <v>307 makelarij en verzekeringsagentschappen</v>
      </c>
      <c r="B1241" s="10">
        <v>307</v>
      </c>
      <c r="C1241" s="3" t="s">
        <v>93</v>
      </c>
      <c r="D1241" s="194"/>
      <c r="E1241" s="50">
        <v>126.27936007763807</v>
      </c>
      <c r="F1241" s="50">
        <v>98.038412058031525</v>
      </c>
      <c r="G1241" s="50">
        <v>125.19325270468163</v>
      </c>
      <c r="H1241" s="50">
        <v>129.89390661141169</v>
      </c>
      <c r="I1241" s="50">
        <v>115.72241119145515</v>
      </c>
      <c r="J1241" s="50">
        <v>123.97735273818304</v>
      </c>
      <c r="K1241" s="50">
        <v>133.05203858430497</v>
      </c>
      <c r="L1241" s="50">
        <v>145.68661181096962</v>
      </c>
      <c r="M1241" s="50">
        <v>134.96797088249554</v>
      </c>
      <c r="N1241" s="50">
        <v>126.49568842472878</v>
      </c>
      <c r="O1241" s="284">
        <v>134.62277533820134</v>
      </c>
      <c r="P1241" s="50">
        <v>132.08321342955801</v>
      </c>
      <c r="Q1241" s="50">
        <v>130.67619648018783</v>
      </c>
      <c r="R1241" s="50">
        <v>129.89674391008148</v>
      </c>
      <c r="S1241" s="50">
        <v>128.4992756631178</v>
      </c>
      <c r="T1241" s="50">
        <v>128.71775039778777</v>
      </c>
    </row>
    <row r="1242" spans="1:20" x14ac:dyDescent="0.25">
      <c r="A1242" t="str">
        <f t="shared" si="26"/>
        <v>307 makelarij en verzekeringsagentschappen</v>
      </c>
      <c r="B1242" s="10">
        <v>307</v>
      </c>
      <c r="C1242" s="3" t="s">
        <v>94</v>
      </c>
      <c r="D1242" s="194"/>
      <c r="E1242" s="50">
        <v>106.52245783279977</v>
      </c>
      <c r="F1242" s="50">
        <v>85.456926530908149</v>
      </c>
      <c r="G1242" s="50">
        <v>118.15133426426226</v>
      </c>
      <c r="H1242" s="50">
        <v>131.5902044662806</v>
      </c>
      <c r="I1242" s="50">
        <v>116.22891734290374</v>
      </c>
      <c r="J1242" s="50">
        <v>121.09321808348514</v>
      </c>
      <c r="K1242" s="50">
        <v>124.24147072065271</v>
      </c>
      <c r="L1242" s="50">
        <v>124.96458712871026</v>
      </c>
      <c r="M1242" s="50">
        <v>107.61123968031409</v>
      </c>
      <c r="N1242" s="50">
        <v>98.745008008480426</v>
      </c>
      <c r="O1242" s="284">
        <v>105.41279635513121</v>
      </c>
      <c r="P1242" s="50">
        <v>106.73887782171754</v>
      </c>
      <c r="Q1242" s="50">
        <v>109.49805774146118</v>
      </c>
      <c r="R1242" s="50">
        <v>113.6810464252607</v>
      </c>
      <c r="S1242" s="50">
        <v>115.64070738736918</v>
      </c>
      <c r="T1242" s="50">
        <v>118.25139678179873</v>
      </c>
    </row>
    <row r="1243" spans="1:20" x14ac:dyDescent="0.25">
      <c r="A1243" t="str">
        <f t="shared" si="26"/>
        <v>307 makelarij en verzekeringsagentschappen</v>
      </c>
      <c r="B1243" s="10">
        <v>307</v>
      </c>
      <c r="C1243" s="3" t="s">
        <v>95</v>
      </c>
      <c r="D1243" s="192"/>
      <c r="E1243" s="50">
        <v>69.017911822275892</v>
      </c>
      <c r="F1243" s="50">
        <v>52.986873121487498</v>
      </c>
      <c r="G1243" s="50">
        <v>82.938147640551392</v>
      </c>
      <c r="H1243" s="50">
        <v>96.281410531875892</v>
      </c>
      <c r="I1243" s="50">
        <v>86.10659241046848</v>
      </c>
      <c r="J1243" s="50">
        <v>94.524823633068294</v>
      </c>
      <c r="K1243" s="50">
        <v>104.39616064118405</v>
      </c>
      <c r="L1243" s="50">
        <v>117.44254843371692</v>
      </c>
      <c r="M1243" s="50">
        <v>103.61578615955104</v>
      </c>
      <c r="N1243" s="50">
        <v>94.671468997588022</v>
      </c>
      <c r="O1243" s="284">
        <v>97.072948053899637</v>
      </c>
      <c r="P1243" s="50">
        <v>94.641024377325351</v>
      </c>
      <c r="Q1243" s="50">
        <v>90.660944652021044</v>
      </c>
      <c r="R1243" s="50">
        <v>87.012519651055968</v>
      </c>
      <c r="S1243" s="50">
        <v>86.388993475449212</v>
      </c>
      <c r="T1243" s="50">
        <v>88.160708541408994</v>
      </c>
    </row>
    <row r="1244" spans="1:20" x14ac:dyDescent="0.25">
      <c r="A1244" t="str">
        <f t="shared" si="26"/>
        <v>307 makelarij en verzekeringsagentschappen</v>
      </c>
      <c r="B1244" s="10">
        <v>307</v>
      </c>
      <c r="C1244" s="3" t="s">
        <v>96</v>
      </c>
      <c r="D1244" s="192"/>
      <c r="E1244" s="50">
        <v>57.164645816657043</v>
      </c>
      <c r="F1244" s="50">
        <v>42.410305550119105</v>
      </c>
      <c r="G1244" s="50">
        <v>65.343921873584193</v>
      </c>
      <c r="H1244" s="50">
        <v>73.891450838773849</v>
      </c>
      <c r="I1244" s="50">
        <v>66.209413964405357</v>
      </c>
      <c r="J1244" s="50">
        <v>73.893457168043412</v>
      </c>
      <c r="K1244" s="50">
        <v>81.223165042817129</v>
      </c>
      <c r="L1244" s="50">
        <v>93.305547959183343</v>
      </c>
      <c r="M1244" s="50">
        <v>86.825053608031538</v>
      </c>
      <c r="N1244" s="50">
        <v>81.287958382460786</v>
      </c>
      <c r="O1244" s="284">
        <v>87.321282763902161</v>
      </c>
      <c r="P1244" s="50">
        <v>89.855960252172196</v>
      </c>
      <c r="Q1244" s="50">
        <v>93.235751166917851</v>
      </c>
      <c r="R1244" s="50">
        <v>94.339966153571666</v>
      </c>
      <c r="S1244" s="50">
        <v>95.140277605573942</v>
      </c>
      <c r="T1244" s="50">
        <v>92.374476073629751</v>
      </c>
    </row>
    <row r="1245" spans="1:20" x14ac:dyDescent="0.25">
      <c r="A1245" t="str">
        <f t="shared" si="26"/>
        <v>307 makelarij en verzekeringsagentschappen</v>
      </c>
      <c r="B1245" s="10">
        <v>307</v>
      </c>
      <c r="C1245" s="3" t="s">
        <v>97</v>
      </c>
      <c r="D1245" s="192"/>
      <c r="E1245" s="50">
        <v>50.16670893554862</v>
      </c>
      <c r="F1245" s="50">
        <v>49.993141949787749</v>
      </c>
      <c r="G1245" s="50">
        <v>66.386478452948054</v>
      </c>
      <c r="H1245" s="50">
        <v>79.723322559948357</v>
      </c>
      <c r="I1245" s="50">
        <v>85.35878437480315</v>
      </c>
      <c r="J1245" s="50">
        <v>104.50551700984752</v>
      </c>
      <c r="K1245" s="50">
        <v>115.79827598084212</v>
      </c>
      <c r="L1245" s="50">
        <v>123.0955731412465</v>
      </c>
      <c r="M1245" s="50">
        <v>120.86535441752166</v>
      </c>
      <c r="N1245" s="50">
        <v>121.22117038585256</v>
      </c>
      <c r="O1245" s="284">
        <v>128.88930672170875</v>
      </c>
      <c r="P1245" s="50">
        <v>133.87814335112202</v>
      </c>
      <c r="Q1245" s="50">
        <v>140.00298805518136</v>
      </c>
      <c r="R1245" s="50">
        <v>147.60394455322182</v>
      </c>
      <c r="S1245" s="50">
        <v>150.6565554275758</v>
      </c>
      <c r="T1245" s="50">
        <v>153.04240998174154</v>
      </c>
    </row>
    <row r="1246" spans="1:20" x14ac:dyDescent="0.25">
      <c r="A1246" t="str">
        <f t="shared" si="26"/>
        <v>307 makelarij en verzekeringsagentschappen</v>
      </c>
      <c r="B1246" s="10">
        <v>307</v>
      </c>
      <c r="C1246" s="3" t="s">
        <v>98</v>
      </c>
      <c r="D1246" s="192"/>
      <c r="E1246" s="50">
        <v>13.224679261743249</v>
      </c>
      <c r="F1246" s="50">
        <v>12.314054662752108</v>
      </c>
      <c r="G1246" s="50">
        <v>15.053923746063026</v>
      </c>
      <c r="H1246" s="50">
        <v>16.372049546720703</v>
      </c>
      <c r="I1246" s="50">
        <v>17.999030231721516</v>
      </c>
      <c r="J1246" s="50">
        <v>19.845387834720146</v>
      </c>
      <c r="K1246" s="50">
        <v>21.306374350161359</v>
      </c>
      <c r="L1246" s="50">
        <v>23.740969363013537</v>
      </c>
      <c r="M1246" s="50">
        <v>23.888309416096714</v>
      </c>
      <c r="N1246" s="50">
        <v>26.115961966040189</v>
      </c>
      <c r="O1246" s="284">
        <v>32.939763075549834</v>
      </c>
      <c r="P1246" s="50">
        <v>44.083619463995902</v>
      </c>
      <c r="Q1246" s="50">
        <v>48.066061572254995</v>
      </c>
      <c r="R1246" s="50">
        <v>51.487658464945703</v>
      </c>
      <c r="S1246" s="50">
        <v>56.015980656675133</v>
      </c>
      <c r="T1246" s="50">
        <v>61.182053462993629</v>
      </c>
    </row>
    <row r="1247" spans="1:20" x14ac:dyDescent="0.25">
      <c r="A1247" t="str">
        <f t="shared" si="26"/>
        <v>307 makelarij en verzekeringsagentschappen</v>
      </c>
      <c r="B1247" s="10">
        <v>307</v>
      </c>
      <c r="C1247" s="3" t="s">
        <v>26</v>
      </c>
      <c r="D1247" s="194"/>
      <c r="E1247" s="50">
        <v>120.55603401394892</v>
      </c>
      <c r="F1247" s="50">
        <v>104.71750216265897</v>
      </c>
      <c r="G1247" s="50">
        <v>146.78432407259527</v>
      </c>
      <c r="H1247" s="50">
        <v>169.9868229454429</v>
      </c>
      <c r="I1247" s="50">
        <v>169.56722857093001</v>
      </c>
      <c r="J1247" s="50">
        <v>198.24436201261108</v>
      </c>
      <c r="K1247" s="50">
        <v>218.32781537382058</v>
      </c>
      <c r="L1247" s="50">
        <v>240.1420904634434</v>
      </c>
      <c r="M1247" s="50">
        <v>231.57871744164993</v>
      </c>
      <c r="N1247" s="50">
        <v>228.62509073435353</v>
      </c>
      <c r="O1247" s="284">
        <v>249.15035256116073</v>
      </c>
      <c r="P1247" s="50">
        <v>267.8177230672901</v>
      </c>
      <c r="Q1247" s="50">
        <v>281.30480079435421</v>
      </c>
      <c r="R1247" s="50">
        <v>293.43156917173917</v>
      </c>
      <c r="S1247" s="50">
        <v>301.81281368982485</v>
      </c>
      <c r="T1247" s="50">
        <v>306.59893951836494</v>
      </c>
    </row>
    <row r="1248" spans="1:20" x14ac:dyDescent="0.25">
      <c r="A1248" t="str">
        <f t="shared" si="26"/>
        <v>307 makelarij en verzekeringsagentschappen</v>
      </c>
      <c r="B1248" s="10">
        <v>307</v>
      </c>
      <c r="C1248" s="3" t="s">
        <v>19</v>
      </c>
      <c r="D1248" s="194"/>
      <c r="E1248" s="50">
        <v>1051.2051800280756</v>
      </c>
      <c r="F1248" s="50">
        <v>887.45625748809641</v>
      </c>
      <c r="G1248" s="50">
        <v>1146.5124873591701</v>
      </c>
      <c r="H1248" s="50">
        <v>1232.5342109641215</v>
      </c>
      <c r="I1248" s="50">
        <v>1116.1544644335772</v>
      </c>
      <c r="J1248" s="50">
        <v>1196.2531328743748</v>
      </c>
      <c r="K1248" s="50">
        <v>1255.803957841083</v>
      </c>
      <c r="L1248" s="50">
        <v>1316.0430217822884</v>
      </c>
      <c r="M1248" s="50">
        <v>1191.6166574756105</v>
      </c>
      <c r="N1248" s="50">
        <v>1119.3137112881618</v>
      </c>
      <c r="O1248" s="284">
        <v>1198.1999421696164</v>
      </c>
      <c r="P1248" s="50">
        <v>1218.9434546832651</v>
      </c>
      <c r="Q1248" s="50">
        <v>1240.6958022024514</v>
      </c>
      <c r="R1248" s="50">
        <v>1264.2578405771012</v>
      </c>
      <c r="S1248" s="50">
        <v>1285.8961790228907</v>
      </c>
      <c r="T1248" s="50">
        <v>1308.7370191396622</v>
      </c>
    </row>
    <row r="1249" spans="1:20" x14ac:dyDescent="0.25">
      <c r="A1249" t="str">
        <f t="shared" si="26"/>
        <v>307 makelarij en verzekeringsagentschappen</v>
      </c>
      <c r="B1249" s="10">
        <v>307</v>
      </c>
      <c r="C1249" s="3" t="s">
        <v>20</v>
      </c>
      <c r="D1249" s="194"/>
      <c r="E1249" s="193">
        <v>0.11468363769928255</v>
      </c>
      <c r="F1249" s="193">
        <v>0.11799736750863303</v>
      </c>
      <c r="G1249" s="193">
        <v>0.12802679926381985</v>
      </c>
      <c r="H1249" s="193">
        <v>0.13791651496024165</v>
      </c>
      <c r="I1249" s="193">
        <v>0.15192093386194669</v>
      </c>
      <c r="J1249" s="193">
        <v>0.16572108073503353</v>
      </c>
      <c r="K1249" s="193">
        <v>0.173855014559087</v>
      </c>
      <c r="L1249" s="193">
        <v>0.18247282686718264</v>
      </c>
      <c r="M1249" s="193">
        <v>0.19433994648265462</v>
      </c>
      <c r="N1249" s="193">
        <v>0.20425470395716</v>
      </c>
      <c r="O1249" s="285">
        <v>0.20793720963632895</v>
      </c>
      <c r="P1249" s="193">
        <v>0.21971299984286874</v>
      </c>
      <c r="Q1249" s="193">
        <v>0.22673148429694784</v>
      </c>
      <c r="R1249" s="193">
        <v>0.23209788363882736</v>
      </c>
      <c r="S1249" s="193">
        <v>0.23471009449546873</v>
      </c>
      <c r="T1249" s="193">
        <v>0.23427085429272645</v>
      </c>
    </row>
    <row r="1250" spans="1:20" x14ac:dyDescent="0.25">
      <c r="A1250" t="str">
        <f t="shared" si="26"/>
        <v>307 makelarij en verzekeringsagentschappen</v>
      </c>
      <c r="B1250" s="10">
        <v>307</v>
      </c>
      <c r="C1250" s="3" t="s">
        <v>29</v>
      </c>
      <c r="D1250" s="194"/>
      <c r="E1250" s="50">
        <v>1051.2051800280756</v>
      </c>
      <c r="F1250" s="50">
        <v>887.45625748809641</v>
      </c>
      <c r="G1250" s="50">
        <v>1146.5124873591701</v>
      </c>
      <c r="H1250" s="50">
        <v>1201.5342109641215</v>
      </c>
      <c r="I1250" s="50">
        <v>1116.1544644335772</v>
      </c>
      <c r="J1250" s="50">
        <v>1196.2531328743748</v>
      </c>
      <c r="K1250" s="50">
        <v>1235.803957841083</v>
      </c>
      <c r="L1250" s="50">
        <v>1159.0430217822884</v>
      </c>
      <c r="M1250" s="50">
        <v>1191.6166574756105</v>
      </c>
      <c r="N1250" s="50">
        <v>1119.3137112881618</v>
      </c>
      <c r="O1250" s="284">
        <v>1198.1999421696164</v>
      </c>
      <c r="P1250" s="50">
        <v>1218.9434546832651</v>
      </c>
      <c r="Q1250" s="50">
        <v>1240.6958022024514</v>
      </c>
      <c r="R1250" s="50">
        <v>1264.2578405771012</v>
      </c>
      <c r="S1250" s="50">
        <v>1285.8961790228907</v>
      </c>
      <c r="T1250" s="50">
        <v>1308.7370191396622</v>
      </c>
    </row>
    <row r="1251" spans="1:20" x14ac:dyDescent="0.25">
      <c r="A1251" t="str">
        <f t="shared" si="26"/>
        <v>310 banken</v>
      </c>
      <c r="B1251" s="10">
        <v>310</v>
      </c>
      <c r="C1251" s="3" t="s">
        <v>25</v>
      </c>
      <c r="D1251" s="50">
        <v>20711</v>
      </c>
      <c r="E1251" s="50">
        <v>21382</v>
      </c>
      <c r="F1251" s="50">
        <v>20760</v>
      </c>
      <c r="G1251" s="50">
        <v>20342</v>
      </c>
      <c r="H1251" s="50">
        <v>21018</v>
      </c>
      <c r="I1251" s="50">
        <v>20362</v>
      </c>
      <c r="J1251" s="50">
        <v>19706</v>
      </c>
      <c r="K1251" s="50">
        <v>19094</v>
      </c>
      <c r="L1251" s="50">
        <v>18816</v>
      </c>
      <c r="M1251" s="50">
        <v>18675</v>
      </c>
      <c r="N1251" s="50">
        <v>18842.070550546185</v>
      </c>
      <c r="O1251" s="284">
        <v>18664.535561289762</v>
      </c>
      <c r="P1251" s="50">
        <v>18488.673353818416</v>
      </c>
      <c r="Q1251" s="50">
        <v>18314.468166738243</v>
      </c>
      <c r="R1251" s="50">
        <v>18141.904387163348</v>
      </c>
      <c r="S1251" s="50">
        <v>17970.966549316607</v>
      </c>
      <c r="T1251" s="50">
        <v>17801.639333143536</v>
      </c>
    </row>
    <row r="1252" spans="1:20" x14ac:dyDescent="0.25">
      <c r="A1252" t="str">
        <f t="shared" si="26"/>
        <v>310 banken</v>
      </c>
      <c r="B1252" s="10">
        <v>310</v>
      </c>
      <c r="C1252" s="3" t="s">
        <v>83</v>
      </c>
      <c r="D1252" s="192"/>
      <c r="E1252" s="50">
        <v>671</v>
      </c>
      <c r="F1252" s="50">
        <v>-622</v>
      </c>
      <c r="G1252" s="50">
        <v>-418</v>
      </c>
      <c r="H1252" s="50">
        <v>676</v>
      </c>
      <c r="I1252" s="50">
        <v>-656</v>
      </c>
      <c r="J1252" s="50">
        <v>-656</v>
      </c>
      <c r="K1252" s="50">
        <v>-612</v>
      </c>
      <c r="L1252" s="50">
        <v>-278</v>
      </c>
      <c r="M1252" s="50">
        <v>-141</v>
      </c>
      <c r="N1252" s="50">
        <v>167.07055054618468</v>
      </c>
      <c r="O1252" s="284">
        <v>-177.5349892564227</v>
      </c>
      <c r="P1252" s="50">
        <v>-175.86220747134576</v>
      </c>
      <c r="Q1252" s="50">
        <v>-174.20518708017335</v>
      </c>
      <c r="R1252" s="50">
        <v>-172.56377957489531</v>
      </c>
      <c r="S1252" s="50">
        <v>-170.93783784674088</v>
      </c>
      <c r="T1252" s="50">
        <v>-169.32721617307106</v>
      </c>
    </row>
    <row r="1253" spans="1:20" x14ac:dyDescent="0.25">
      <c r="A1253" t="str">
        <f t="shared" si="26"/>
        <v>310 banken</v>
      </c>
      <c r="B1253" s="10">
        <v>310</v>
      </c>
      <c r="C1253" s="3" t="s">
        <v>84</v>
      </c>
      <c r="D1253" s="192"/>
      <c r="E1253" s="193">
        <v>1.0323982424798417</v>
      </c>
      <c r="F1253" s="193">
        <v>0.97091011130857729</v>
      </c>
      <c r="G1253" s="193">
        <v>0.97986512524084779</v>
      </c>
      <c r="H1253" s="193">
        <v>1.0332317372923017</v>
      </c>
      <c r="I1253" s="193">
        <v>0.96878865734132646</v>
      </c>
      <c r="J1253" s="193">
        <v>0.967783125429722</v>
      </c>
      <c r="K1253" s="193">
        <v>0.96894346899421491</v>
      </c>
      <c r="L1253" s="193">
        <v>0.98544045249816692</v>
      </c>
      <c r="M1253" s="193">
        <v>0.99250637755102045</v>
      </c>
      <c r="N1253" s="193">
        <v>1.0089462142193406</v>
      </c>
      <c r="O1253" s="285">
        <v>0.99057773460829779</v>
      </c>
      <c r="P1253" s="193">
        <v>0.99057773460829723</v>
      </c>
      <c r="Q1253" s="193">
        <v>0.99057773460829757</v>
      </c>
      <c r="R1253" s="193">
        <v>0.99057773460829746</v>
      </c>
      <c r="S1253" s="193">
        <v>0.99057773460829768</v>
      </c>
      <c r="T1253" s="193">
        <v>0.99057773460829734</v>
      </c>
    </row>
    <row r="1254" spans="1:20" x14ac:dyDescent="0.25">
      <c r="A1254" t="str">
        <f t="shared" si="26"/>
        <v>310 banken</v>
      </c>
      <c r="B1254" s="10">
        <v>310</v>
      </c>
      <c r="C1254" s="3" t="s">
        <v>8</v>
      </c>
      <c r="D1254" s="50">
        <v>0</v>
      </c>
      <c r="E1254" s="50">
        <v>0</v>
      </c>
      <c r="F1254" s="50">
        <v>0</v>
      </c>
      <c r="G1254" s="50">
        <v>0</v>
      </c>
      <c r="H1254" s="50">
        <v>1</v>
      </c>
      <c r="I1254" s="50">
        <v>0</v>
      </c>
      <c r="J1254" s="50">
        <v>0</v>
      </c>
      <c r="K1254" s="50">
        <v>0</v>
      </c>
      <c r="L1254" s="50">
        <v>0</v>
      </c>
      <c r="M1254" s="50">
        <v>0</v>
      </c>
      <c r="N1254" s="50">
        <v>0.12473845260388799</v>
      </c>
      <c r="O1254" s="284">
        <v>0.13057218381238864</v>
      </c>
      <c r="P1254" s="50">
        <v>0.13965751357534287</v>
      </c>
      <c r="Q1254" s="50">
        <v>0.14606518150789669</v>
      </c>
      <c r="R1254" s="50">
        <v>0.14762067464046114</v>
      </c>
      <c r="S1254" s="50">
        <v>0.14736825933530956</v>
      </c>
      <c r="T1254" s="50">
        <v>0.13824574681763174</v>
      </c>
    </row>
    <row r="1255" spans="1:20" x14ac:dyDescent="0.25">
      <c r="A1255" t="str">
        <f t="shared" si="26"/>
        <v>310 banken</v>
      </c>
      <c r="B1255" s="10">
        <v>310</v>
      </c>
      <c r="C1255" s="3" t="s">
        <v>9</v>
      </c>
      <c r="D1255" s="50">
        <v>452</v>
      </c>
      <c r="E1255" s="50">
        <v>535</v>
      </c>
      <c r="F1255" s="50">
        <v>400</v>
      </c>
      <c r="G1255" s="50">
        <v>326</v>
      </c>
      <c r="H1255" s="50">
        <v>405</v>
      </c>
      <c r="I1255" s="50">
        <v>349</v>
      </c>
      <c r="J1255" s="50">
        <v>330</v>
      </c>
      <c r="K1255" s="50">
        <v>270</v>
      </c>
      <c r="L1255" s="50">
        <v>265</v>
      </c>
      <c r="M1255" s="50">
        <v>323</v>
      </c>
      <c r="N1255" s="50">
        <v>455.91904426721067</v>
      </c>
      <c r="O1255" s="284">
        <v>477.24133183428046</v>
      </c>
      <c r="P1255" s="50">
        <v>510.44821211787814</v>
      </c>
      <c r="Q1255" s="50">
        <v>533.86823841136243</v>
      </c>
      <c r="R1255" s="50">
        <v>539.5535658108854</v>
      </c>
      <c r="S1255" s="50">
        <v>538.6309878705564</v>
      </c>
      <c r="T1255" s="50">
        <v>505.28820461844396</v>
      </c>
    </row>
    <row r="1256" spans="1:20" x14ac:dyDescent="0.25">
      <c r="A1256" t="str">
        <f t="shared" si="26"/>
        <v>310 banken</v>
      </c>
      <c r="B1256" s="10">
        <v>310</v>
      </c>
      <c r="C1256" s="3" t="s">
        <v>10</v>
      </c>
      <c r="D1256" s="50">
        <v>1972</v>
      </c>
      <c r="E1256" s="50">
        <v>2109</v>
      </c>
      <c r="F1256" s="50">
        <v>1972</v>
      </c>
      <c r="G1256" s="50">
        <v>1755</v>
      </c>
      <c r="H1256" s="50">
        <v>1813</v>
      </c>
      <c r="I1256" s="50">
        <v>1685</v>
      </c>
      <c r="J1256" s="50">
        <v>1504</v>
      </c>
      <c r="K1256" s="50">
        <v>1410</v>
      </c>
      <c r="L1256" s="50">
        <v>1411</v>
      </c>
      <c r="M1256" s="50">
        <v>1486</v>
      </c>
      <c r="N1256" s="50">
        <v>2135.1480932207505</v>
      </c>
      <c r="O1256" s="284">
        <v>2235.0040703166565</v>
      </c>
      <c r="P1256" s="50">
        <v>2390.5176598691437</v>
      </c>
      <c r="Q1256" s="50">
        <v>2500.1977118706677</v>
      </c>
      <c r="R1256" s="50">
        <v>2526.8230878207733</v>
      </c>
      <c r="S1256" s="50">
        <v>2522.5024950424931</v>
      </c>
      <c r="T1256" s="50">
        <v>2366.3524482774023</v>
      </c>
    </row>
    <row r="1257" spans="1:20" x14ac:dyDescent="0.25">
      <c r="A1257" t="str">
        <f t="shared" si="26"/>
        <v>310 banken</v>
      </c>
      <c r="B1257" s="10">
        <v>310</v>
      </c>
      <c r="C1257" s="3" t="s">
        <v>11</v>
      </c>
      <c r="D1257" s="50">
        <v>2044</v>
      </c>
      <c r="E1257" s="50">
        <v>2082</v>
      </c>
      <c r="F1257" s="50">
        <v>2013</v>
      </c>
      <c r="G1257" s="50">
        <v>2057</v>
      </c>
      <c r="H1257" s="50">
        <v>2229</v>
      </c>
      <c r="I1257" s="50">
        <v>2165</v>
      </c>
      <c r="J1257" s="50">
        <v>2079</v>
      </c>
      <c r="K1257" s="50">
        <v>1934</v>
      </c>
      <c r="L1257" s="50">
        <v>1770</v>
      </c>
      <c r="M1257" s="50">
        <v>1705</v>
      </c>
      <c r="N1257" s="50">
        <v>1681.1279124933099</v>
      </c>
      <c r="O1257" s="284">
        <v>1784.2455410362945</v>
      </c>
      <c r="P1257" s="50">
        <v>1924.2994849740164</v>
      </c>
      <c r="Q1257" s="50">
        <v>2145.3390015163104</v>
      </c>
      <c r="R1257" s="50">
        <v>2383.2962512392564</v>
      </c>
      <c r="S1257" s="50">
        <v>2634.3186427108426</v>
      </c>
      <c r="T1257" s="50">
        <v>2720.6935996612801</v>
      </c>
    </row>
    <row r="1258" spans="1:20" x14ac:dyDescent="0.25">
      <c r="A1258" t="str">
        <f t="shared" si="26"/>
        <v>310 banken</v>
      </c>
      <c r="B1258" s="10">
        <v>310</v>
      </c>
      <c r="C1258" s="3" t="s">
        <v>12</v>
      </c>
      <c r="D1258" s="50">
        <v>2618</v>
      </c>
      <c r="E1258" s="50">
        <v>2575</v>
      </c>
      <c r="F1258" s="50">
        <v>2410</v>
      </c>
      <c r="G1258" s="50">
        <v>2268</v>
      </c>
      <c r="H1258" s="50">
        <v>2347</v>
      </c>
      <c r="I1258" s="50">
        <v>2193</v>
      </c>
      <c r="J1258" s="50">
        <v>2108</v>
      </c>
      <c r="K1258" s="50">
        <v>2015</v>
      </c>
      <c r="L1258" s="50">
        <v>1999</v>
      </c>
      <c r="M1258" s="50">
        <v>1929</v>
      </c>
      <c r="N1258" s="50">
        <v>1875.6798074109333</v>
      </c>
      <c r="O1258" s="284">
        <v>1881.3236358267393</v>
      </c>
      <c r="P1258" s="50">
        <v>1866.0760605944863</v>
      </c>
      <c r="Q1258" s="50">
        <v>1770.6306091098372</v>
      </c>
      <c r="R1258" s="50">
        <v>1685.4995940582185</v>
      </c>
      <c r="S1258" s="50">
        <v>1661.9005361099198</v>
      </c>
      <c r="T1258" s="50">
        <v>1763.8387889248452</v>
      </c>
    </row>
    <row r="1259" spans="1:20" x14ac:dyDescent="0.25">
      <c r="A1259" t="str">
        <f t="shared" si="26"/>
        <v>310 banken</v>
      </c>
      <c r="B1259" s="10">
        <v>310</v>
      </c>
      <c r="C1259" s="3" t="s">
        <v>13</v>
      </c>
      <c r="D1259" s="50">
        <v>2875</v>
      </c>
      <c r="E1259" s="50">
        <v>2933</v>
      </c>
      <c r="F1259" s="50">
        <v>2841</v>
      </c>
      <c r="G1259" s="50">
        <v>2768</v>
      </c>
      <c r="H1259" s="50">
        <v>2904</v>
      </c>
      <c r="I1259" s="50">
        <v>2796</v>
      </c>
      <c r="J1259" s="50">
        <v>2603</v>
      </c>
      <c r="K1259" s="50">
        <v>2424</v>
      </c>
      <c r="L1259" s="50">
        <v>2277</v>
      </c>
      <c r="M1259" s="50">
        <v>2094</v>
      </c>
      <c r="N1259" s="50">
        <v>2003.3856666389115</v>
      </c>
      <c r="O1259" s="284">
        <v>1927.1124650585014</v>
      </c>
      <c r="P1259" s="50">
        <v>1896.8628396676254</v>
      </c>
      <c r="Q1259" s="50">
        <v>1910.3390119551016</v>
      </c>
      <c r="R1259" s="50">
        <v>1906.9376638934332</v>
      </c>
      <c r="S1259" s="50">
        <v>1854.2273043837686</v>
      </c>
      <c r="T1259" s="50">
        <v>1859.8065832716136</v>
      </c>
    </row>
    <row r="1260" spans="1:20" x14ac:dyDescent="0.25">
      <c r="A1260" t="str">
        <f t="shared" si="26"/>
        <v>310 banken</v>
      </c>
      <c r="B1260" s="10">
        <v>310</v>
      </c>
      <c r="C1260" s="3" t="s">
        <v>14</v>
      </c>
      <c r="D1260" s="50">
        <v>3275</v>
      </c>
      <c r="E1260" s="50">
        <v>3200</v>
      </c>
      <c r="F1260" s="50">
        <v>3041</v>
      </c>
      <c r="G1260" s="50">
        <v>2980</v>
      </c>
      <c r="H1260" s="50">
        <v>3129</v>
      </c>
      <c r="I1260" s="50">
        <v>3034</v>
      </c>
      <c r="J1260" s="50">
        <v>2992</v>
      </c>
      <c r="K1260" s="50">
        <v>2873</v>
      </c>
      <c r="L1260" s="50">
        <v>2810</v>
      </c>
      <c r="M1260" s="50">
        <v>2674</v>
      </c>
      <c r="N1260" s="50">
        <v>2616.9724121483387</v>
      </c>
      <c r="O1260" s="284">
        <v>2480.5600531641453</v>
      </c>
      <c r="P1260" s="50">
        <v>2346.7470628976957</v>
      </c>
      <c r="Q1260" s="50">
        <v>2217.4993302673843</v>
      </c>
      <c r="R1260" s="50">
        <v>2070.0505278345513</v>
      </c>
      <c r="S1260" s="50">
        <v>1980.4725676609612</v>
      </c>
      <c r="T1260" s="50">
        <v>1905.0717170443613</v>
      </c>
    </row>
    <row r="1261" spans="1:20" x14ac:dyDescent="0.25">
      <c r="A1261" t="str">
        <f t="shared" si="26"/>
        <v>310 banken</v>
      </c>
      <c r="B1261" s="10">
        <v>310</v>
      </c>
      <c r="C1261" s="3" t="s">
        <v>15</v>
      </c>
      <c r="D1261" s="50">
        <v>3822</v>
      </c>
      <c r="E1261" s="50">
        <v>4055</v>
      </c>
      <c r="F1261" s="50">
        <v>3978</v>
      </c>
      <c r="G1261" s="50">
        <v>3810</v>
      </c>
      <c r="H1261" s="50">
        <v>3816</v>
      </c>
      <c r="I1261" s="50">
        <v>3494</v>
      </c>
      <c r="J1261" s="50">
        <v>3252</v>
      </c>
      <c r="K1261" s="50">
        <v>3025</v>
      </c>
      <c r="L1261" s="50">
        <v>2967</v>
      </c>
      <c r="M1261" s="50">
        <v>2965</v>
      </c>
      <c r="N1261" s="50">
        <v>2905.8754916605449</v>
      </c>
      <c r="O1261" s="284">
        <v>2894.2453658651079</v>
      </c>
      <c r="P1261" s="50">
        <v>2832.168051073344</v>
      </c>
      <c r="Q1261" s="50">
        <v>2780.8333481191162</v>
      </c>
      <c r="R1261" s="50">
        <v>2677.9943461476378</v>
      </c>
      <c r="S1261" s="50">
        <v>2621.6203721949137</v>
      </c>
      <c r="T1261" s="50">
        <v>2485.2173317461284</v>
      </c>
    </row>
    <row r="1262" spans="1:20" x14ac:dyDescent="0.25">
      <c r="A1262" t="str">
        <f t="shared" si="26"/>
        <v>310 banken</v>
      </c>
      <c r="B1262" s="10">
        <v>310</v>
      </c>
      <c r="C1262" s="3" t="s">
        <v>16</v>
      </c>
      <c r="D1262" s="50">
        <v>3146</v>
      </c>
      <c r="E1262" s="50">
        <v>3279</v>
      </c>
      <c r="F1262" s="50">
        <v>3338</v>
      </c>
      <c r="G1262" s="50">
        <v>3420</v>
      </c>
      <c r="H1262" s="50">
        <v>3470</v>
      </c>
      <c r="I1262" s="50">
        <v>3642</v>
      </c>
      <c r="J1262" s="50">
        <v>3736</v>
      </c>
      <c r="K1262" s="50">
        <v>3788</v>
      </c>
      <c r="L1262" s="50">
        <v>3708</v>
      </c>
      <c r="M1262" s="50">
        <v>3525</v>
      </c>
      <c r="N1262" s="50">
        <v>3204.7865533550207</v>
      </c>
      <c r="O1262" s="284">
        <v>2973.0989392682172</v>
      </c>
      <c r="P1262" s="50">
        <v>2830.1659585736434</v>
      </c>
      <c r="Q1262" s="50">
        <v>2769.7448565369978</v>
      </c>
      <c r="R1262" s="50">
        <v>2810.7176644000842</v>
      </c>
      <c r="S1262" s="50">
        <v>2750.7229894726229</v>
      </c>
      <c r="T1262" s="50">
        <v>2738.9015766380508</v>
      </c>
    </row>
    <row r="1263" spans="1:20" x14ac:dyDescent="0.25">
      <c r="A1263" t="str">
        <f t="shared" si="26"/>
        <v>310 banken</v>
      </c>
      <c r="B1263" s="10">
        <v>310</v>
      </c>
      <c r="C1263" s="3" t="s">
        <v>17</v>
      </c>
      <c r="D1263" s="50">
        <v>506</v>
      </c>
      <c r="E1263" s="50">
        <v>612</v>
      </c>
      <c r="F1263" s="50">
        <v>762</v>
      </c>
      <c r="G1263" s="50">
        <v>950</v>
      </c>
      <c r="H1263" s="50">
        <v>896</v>
      </c>
      <c r="I1263" s="50">
        <v>1002</v>
      </c>
      <c r="J1263" s="50">
        <v>1093</v>
      </c>
      <c r="K1263" s="50">
        <v>1339</v>
      </c>
      <c r="L1263" s="50">
        <v>1583</v>
      </c>
      <c r="M1263" s="50">
        <v>1954</v>
      </c>
      <c r="N1263" s="50">
        <v>1929.4817412074356</v>
      </c>
      <c r="O1263" s="284">
        <v>1833.0463392010506</v>
      </c>
      <c r="P1263" s="50">
        <v>1664.3644962305261</v>
      </c>
      <c r="Q1263" s="50">
        <v>1485.0885942857344</v>
      </c>
      <c r="R1263" s="50">
        <v>1331.7606097892156</v>
      </c>
      <c r="S1263" s="50">
        <v>1226.2016083749072</v>
      </c>
      <c r="T1263" s="50">
        <v>1159.0848084759079</v>
      </c>
    </row>
    <row r="1264" spans="1:20" x14ac:dyDescent="0.25">
      <c r="A1264" t="str">
        <f t="shared" si="26"/>
        <v>310 banken</v>
      </c>
      <c r="B1264" s="10">
        <v>310</v>
      </c>
      <c r="C1264" s="3" t="s">
        <v>85</v>
      </c>
      <c r="D1264" s="50">
        <v>1</v>
      </c>
      <c r="E1264" s="50">
        <v>2</v>
      </c>
      <c r="F1264" s="50">
        <v>5</v>
      </c>
      <c r="G1264" s="50">
        <v>8</v>
      </c>
      <c r="H1264" s="50">
        <v>8</v>
      </c>
      <c r="I1264" s="50">
        <v>2</v>
      </c>
      <c r="J1264" s="50">
        <v>9</v>
      </c>
      <c r="K1264" s="50">
        <v>16</v>
      </c>
      <c r="L1264" s="50">
        <v>26</v>
      </c>
      <c r="M1264" s="50">
        <v>20</v>
      </c>
      <c r="N1264" s="50">
        <v>33.569089691120162</v>
      </c>
      <c r="O1264" s="284">
        <v>178.5272475349548</v>
      </c>
      <c r="P1264" s="50">
        <v>226.88387030648138</v>
      </c>
      <c r="Q1264" s="50">
        <v>200.78139948422222</v>
      </c>
      <c r="R1264" s="50">
        <v>209.12345549465533</v>
      </c>
      <c r="S1264" s="50">
        <v>180.22167723628161</v>
      </c>
      <c r="T1264" s="50">
        <v>297.24602873868565</v>
      </c>
    </row>
    <row r="1265" spans="1:21" x14ac:dyDescent="0.25">
      <c r="A1265" t="str">
        <f t="shared" si="26"/>
        <v>310 banken</v>
      </c>
      <c r="B1265" s="10">
        <v>310</v>
      </c>
      <c r="C1265" s="3" t="s">
        <v>6</v>
      </c>
      <c r="D1265" s="50">
        <v>3653</v>
      </c>
      <c r="E1265" s="50">
        <v>3893</v>
      </c>
      <c r="F1265" s="50">
        <v>4105</v>
      </c>
      <c r="G1265" s="50">
        <v>4378</v>
      </c>
      <c r="H1265" s="50">
        <v>4374</v>
      </c>
      <c r="I1265" s="50">
        <v>4646</v>
      </c>
      <c r="J1265" s="50">
        <v>4838</v>
      </c>
      <c r="K1265" s="50">
        <v>5143</v>
      </c>
      <c r="L1265" s="50">
        <v>5317</v>
      </c>
      <c r="M1265" s="50">
        <v>5499</v>
      </c>
      <c r="N1265" s="50">
        <v>5167.8373842535766</v>
      </c>
      <c r="O1265" s="284">
        <v>4984.6725260042231</v>
      </c>
      <c r="P1265" s="50">
        <v>4721.4143251106507</v>
      </c>
      <c r="Q1265" s="50">
        <v>4455.6148503069544</v>
      </c>
      <c r="R1265" s="50">
        <v>4351.6017296839545</v>
      </c>
      <c r="S1265" s="50">
        <v>4157.1462750838118</v>
      </c>
      <c r="T1265" s="50">
        <v>4195.2324138526446</v>
      </c>
    </row>
    <row r="1266" spans="1:21" x14ac:dyDescent="0.25">
      <c r="A1266" t="str">
        <f t="shared" si="26"/>
        <v>310 banken</v>
      </c>
      <c r="B1266" s="10">
        <v>310</v>
      </c>
      <c r="C1266" s="3" t="s">
        <v>86</v>
      </c>
      <c r="D1266" s="193">
        <v>0.98522270633537146</v>
      </c>
      <c r="E1266" s="192"/>
      <c r="F1266" s="192"/>
      <c r="G1266" s="192"/>
      <c r="H1266" s="192"/>
      <c r="I1266" s="192"/>
      <c r="J1266" s="192"/>
      <c r="K1266" s="192"/>
      <c r="L1266" s="192"/>
      <c r="M1266" s="192"/>
      <c r="N1266" s="192"/>
      <c r="O1266" s="286"/>
      <c r="P1266" s="192"/>
      <c r="Q1266" s="192"/>
      <c r="R1266" s="192"/>
      <c r="S1266" s="192"/>
      <c r="T1266" s="192"/>
    </row>
    <row r="1267" spans="1:21" x14ac:dyDescent="0.25">
      <c r="A1267" t="str">
        <f t="shared" si="26"/>
        <v>310 banken</v>
      </c>
      <c r="B1267" s="10">
        <v>310</v>
      </c>
      <c r="C1267" s="3" t="s">
        <v>87</v>
      </c>
      <c r="D1267" s="192"/>
      <c r="E1267" s="193">
        <v>-2.3587768072235116E-2</v>
      </c>
      <c r="F1267" s="193">
        <v>7.1562975133970808E-3</v>
      </c>
      <c r="G1267" s="193">
        <v>2.6787905472618334E-3</v>
      </c>
      <c r="H1267" s="193">
        <v>-2.4004515478465105E-2</v>
      </c>
      <c r="I1267" s="193">
        <v>8.2170244970224959E-3</v>
      </c>
      <c r="J1267" s="193">
        <v>8.7197904528247272E-3</v>
      </c>
      <c r="K1267" s="193">
        <v>8.1396186705782747E-3</v>
      </c>
      <c r="L1267" s="193">
        <v>-1.0887308139773122E-4</v>
      </c>
      <c r="M1267" s="193">
        <v>-3.6418356078244951E-3</v>
      </c>
      <c r="N1267" s="193">
        <v>-1.1861753941984576E-2</v>
      </c>
      <c r="O1267" s="285">
        <v>-2.6775141364631661E-3</v>
      </c>
      <c r="P1267" s="193">
        <v>-2.6775141364628885E-3</v>
      </c>
      <c r="Q1267" s="193">
        <v>-2.677514136463055E-3</v>
      </c>
      <c r="R1267" s="193">
        <v>-2.6775141364629995E-3</v>
      </c>
      <c r="S1267" s="193">
        <v>-2.6775141364631105E-3</v>
      </c>
      <c r="T1267" s="193">
        <v>-2.677514136462944E-3</v>
      </c>
    </row>
    <row r="1268" spans="1:21" x14ac:dyDescent="0.25">
      <c r="A1268" t="str">
        <f t="shared" si="26"/>
        <v>310 banken</v>
      </c>
      <c r="B1268" s="10">
        <v>310</v>
      </c>
      <c r="C1268" s="3" t="s">
        <v>88</v>
      </c>
      <c r="D1268" s="194"/>
      <c r="E1268" s="50">
        <v>0</v>
      </c>
      <c r="F1268" s="50">
        <v>0</v>
      </c>
      <c r="G1268" s="50">
        <v>0</v>
      </c>
      <c r="H1268" s="50">
        <v>0</v>
      </c>
      <c r="I1268" s="50">
        <v>8.2170244970224959E-3</v>
      </c>
      <c r="J1268" s="50">
        <v>0</v>
      </c>
      <c r="K1268" s="50">
        <v>0</v>
      </c>
      <c r="L1268" s="50">
        <v>0</v>
      </c>
      <c r="M1268" s="50">
        <v>0</v>
      </c>
      <c r="N1268" s="50">
        <v>0</v>
      </c>
      <c r="O1268" s="284">
        <v>-3.3398897020745074E-4</v>
      </c>
      <c r="P1268" s="50">
        <v>-3.4960886798650131E-4</v>
      </c>
      <c r="Q1268" s="50">
        <v>-3.7393496686126155E-4</v>
      </c>
      <c r="R1268" s="50">
        <v>-3.910915883324273E-4</v>
      </c>
      <c r="S1268" s="50">
        <v>-3.952564431840561E-4</v>
      </c>
      <c r="T1268" s="50">
        <v>-3.9458059763622854E-4</v>
      </c>
    </row>
    <row r="1269" spans="1:21" x14ac:dyDescent="0.25">
      <c r="A1269" t="str">
        <f t="shared" si="26"/>
        <v>310 banken</v>
      </c>
      <c r="B1269" s="10">
        <v>310</v>
      </c>
      <c r="C1269" s="3" t="s">
        <v>89</v>
      </c>
      <c r="D1269" s="194"/>
      <c r="E1269" s="50">
        <v>78.586902970643379</v>
      </c>
      <c r="F1269" s="50">
        <v>109.46575891418536</v>
      </c>
      <c r="G1269" s="50">
        <v>80.052555280226542</v>
      </c>
      <c r="H1269" s="50">
        <v>56.544074788997655</v>
      </c>
      <c r="I1269" s="50">
        <v>83.296196970882448</v>
      </c>
      <c r="J1269" s="50">
        <v>71.954163449039115</v>
      </c>
      <c r="K1269" s="50">
        <v>67.84543138688133</v>
      </c>
      <c r="L1269" s="50">
        <v>53.282805634414835</v>
      </c>
      <c r="M1269" s="50">
        <v>51.359851942052209</v>
      </c>
      <c r="N1269" s="50">
        <v>59.945842518756344</v>
      </c>
      <c r="O1269" s="284">
        <v>88.801669924064456</v>
      </c>
      <c r="P1269" s="50">
        <v>92.954720265710705</v>
      </c>
      <c r="Q1269" s="50">
        <v>99.422593146282125</v>
      </c>
      <c r="R1269" s="50">
        <v>103.98423072356218</v>
      </c>
      <c r="S1269" s="50">
        <v>105.0915908426248</v>
      </c>
      <c r="T1269" s="50">
        <v>104.91189564724651</v>
      </c>
    </row>
    <row r="1270" spans="1:21" x14ac:dyDescent="0.25">
      <c r="A1270" t="str">
        <f t="shared" si="26"/>
        <v>310 banken</v>
      </c>
      <c r="B1270" s="10">
        <v>310</v>
      </c>
      <c r="C1270" s="3" t="s">
        <v>90</v>
      </c>
      <c r="D1270" s="194"/>
      <c r="E1270" s="50">
        <v>247.06146064470587</v>
      </c>
      <c r="F1270" s="50">
        <v>329.06470110492825</v>
      </c>
      <c r="G1270" s="50">
        <v>298.85911424235383</v>
      </c>
      <c r="H1270" s="50">
        <v>219.1432854985465</v>
      </c>
      <c r="I1270" s="50">
        <v>284.80327967291788</v>
      </c>
      <c r="J1270" s="50">
        <v>265.54298316661703</v>
      </c>
      <c r="K1270" s="50">
        <v>236.14620305350252</v>
      </c>
      <c r="L1270" s="50">
        <v>209.75669199237242</v>
      </c>
      <c r="M1270" s="50">
        <v>204.92044547892638</v>
      </c>
      <c r="N1270" s="50">
        <v>203.59794549554059</v>
      </c>
      <c r="O1270" s="284">
        <v>312.14791204684343</v>
      </c>
      <c r="P1270" s="50">
        <v>326.74635365136362</v>
      </c>
      <c r="Q1270" s="50">
        <v>349.48165825522051</v>
      </c>
      <c r="R1270" s="50">
        <v>365.51633019866478</v>
      </c>
      <c r="S1270" s="50">
        <v>369.40882624457151</v>
      </c>
      <c r="T1270" s="50">
        <v>368.77717731172885</v>
      </c>
    </row>
    <row r="1271" spans="1:21" x14ac:dyDescent="0.25">
      <c r="A1271" t="str">
        <f t="shared" si="26"/>
        <v>310 banken</v>
      </c>
      <c r="B1271" s="10">
        <v>310</v>
      </c>
      <c r="C1271" s="3" t="s">
        <v>91</v>
      </c>
      <c r="D1271" s="194"/>
      <c r="E1271" s="50">
        <v>157.16874767919049</v>
      </c>
      <c r="F1271" s="50">
        <v>224.09981610900962</v>
      </c>
      <c r="G1271" s="50">
        <v>207.65965543559261</v>
      </c>
      <c r="H1271" s="50">
        <v>157.31110380265247</v>
      </c>
      <c r="I1271" s="50">
        <v>242.28678605023902</v>
      </c>
      <c r="J1271" s="50">
        <v>236.4186326634314</v>
      </c>
      <c r="K1271" s="50">
        <v>225.82123039693772</v>
      </c>
      <c r="L1271" s="50">
        <v>194.11872988466425</v>
      </c>
      <c r="M1271" s="50">
        <v>171.40443910788116</v>
      </c>
      <c r="N1271" s="50">
        <v>151.09496504756632</v>
      </c>
      <c r="O1271" s="284">
        <v>164.41933243676559</v>
      </c>
      <c r="P1271" s="50">
        <v>174.50454458600365</v>
      </c>
      <c r="Q1271" s="50">
        <v>188.20223873303814</v>
      </c>
      <c r="R1271" s="50">
        <v>209.82056383605095</v>
      </c>
      <c r="S1271" s="50">
        <v>233.0934937881261</v>
      </c>
      <c r="T1271" s="50">
        <v>257.64423363708073</v>
      </c>
    </row>
    <row r="1272" spans="1:21" x14ac:dyDescent="0.25">
      <c r="A1272" t="str">
        <f t="shared" si="26"/>
        <v>310 banken</v>
      </c>
      <c r="B1272" s="10">
        <v>310</v>
      </c>
      <c r="C1272" s="3" t="s">
        <v>92</v>
      </c>
      <c r="D1272" s="194"/>
      <c r="E1272" s="50">
        <v>125.23661382460014</v>
      </c>
      <c r="F1272" s="50">
        <v>202.34560241942205</v>
      </c>
      <c r="G1272" s="50">
        <v>178.58897591289838</v>
      </c>
      <c r="H1272" s="50">
        <v>107.5485678964951</v>
      </c>
      <c r="I1272" s="50">
        <v>186.91870249401879</v>
      </c>
      <c r="J1272" s="50">
        <v>175.75647054268623</v>
      </c>
      <c r="K1272" s="50">
        <v>167.72120212560657</v>
      </c>
      <c r="L1272" s="50">
        <v>143.70102644571583</v>
      </c>
      <c r="M1272" s="50">
        <v>135.49758402132844</v>
      </c>
      <c r="N1272" s="50">
        <v>114.89657372006981</v>
      </c>
      <c r="O1272" s="284">
        <v>128.94736876779933</v>
      </c>
      <c r="P1272" s="50">
        <v>129.33536506712542</v>
      </c>
      <c r="Q1272" s="50">
        <v>128.28713993908366</v>
      </c>
      <c r="R1272" s="50">
        <v>121.72555102546819</v>
      </c>
      <c r="S1272" s="50">
        <v>115.87304872306773</v>
      </c>
      <c r="T1272" s="50">
        <v>114.2506841724615</v>
      </c>
    </row>
    <row r="1273" spans="1:21" x14ac:dyDescent="0.25">
      <c r="A1273" t="str">
        <f t="shared" si="26"/>
        <v>310 banken</v>
      </c>
      <c r="B1273" s="10">
        <v>310</v>
      </c>
      <c r="C1273" s="3" t="s">
        <v>93</v>
      </c>
      <c r="D1273" s="194"/>
      <c r="E1273" s="50">
        <v>78.965742153715766</v>
      </c>
      <c r="F1273" s="50">
        <v>170.73113453199778</v>
      </c>
      <c r="G1273" s="50">
        <v>152.65517945841049</v>
      </c>
      <c r="H1273" s="50">
        <v>74.873286407898078</v>
      </c>
      <c r="I1273" s="50">
        <v>172.12338378265127</v>
      </c>
      <c r="J1273" s="50">
        <v>167.12783452712446</v>
      </c>
      <c r="K1273" s="50">
        <v>154.0812839788901</v>
      </c>
      <c r="L1273" s="50">
        <v>123.49126197278356</v>
      </c>
      <c r="M1273" s="50">
        <v>107.95775600720587</v>
      </c>
      <c r="N1273" s="50">
        <v>82.068800221746656</v>
      </c>
      <c r="O1273" s="284">
        <v>96.916985102882194</v>
      </c>
      <c r="P1273" s="50">
        <v>93.22714701308567</v>
      </c>
      <c r="Q1273" s="50">
        <v>91.763773014661055</v>
      </c>
      <c r="R1273" s="50">
        <v>92.4157043979082</v>
      </c>
      <c r="S1273" s="50">
        <v>92.251158746557948</v>
      </c>
      <c r="T1273" s="50">
        <v>89.701210819688868</v>
      </c>
    </row>
    <row r="1274" spans="1:21" x14ac:dyDescent="0.25">
      <c r="A1274" t="str">
        <f t="shared" si="26"/>
        <v>310 banken</v>
      </c>
      <c r="B1274" s="10">
        <v>310</v>
      </c>
      <c r="C1274" s="3" t="s">
        <v>94</v>
      </c>
      <c r="D1274" s="194"/>
      <c r="E1274" s="50">
        <v>47.797720866517096</v>
      </c>
      <c r="F1274" s="50">
        <v>145.08412644588705</v>
      </c>
      <c r="G1274" s="50">
        <v>124.25916022908976</v>
      </c>
      <c r="H1274" s="50">
        <v>42.250370036983014</v>
      </c>
      <c r="I1274" s="50">
        <v>145.18408712213287</v>
      </c>
      <c r="J1274" s="50">
        <v>142.30152496473016</v>
      </c>
      <c r="K1274" s="50">
        <v>138.59575512919054</v>
      </c>
      <c r="L1274" s="50">
        <v>109.38550715585248</v>
      </c>
      <c r="M1274" s="50">
        <v>97.059244464661944</v>
      </c>
      <c r="N1274" s="50">
        <v>70.381653569653821</v>
      </c>
      <c r="O1274" s="284">
        <v>92.915547565280178</v>
      </c>
      <c r="P1274" s="50">
        <v>88.072229779105655</v>
      </c>
      <c r="Q1274" s="50">
        <v>83.321202521715136</v>
      </c>
      <c r="R1274" s="50">
        <v>78.732264635641869</v>
      </c>
      <c r="S1274" s="50">
        <v>73.49709816911988</v>
      </c>
      <c r="T1274" s="50">
        <v>70.316634676011674</v>
      </c>
    </row>
    <row r="1275" spans="1:21" x14ac:dyDescent="0.25">
      <c r="A1275" t="str">
        <f t="shared" si="26"/>
        <v>310 banken</v>
      </c>
      <c r="B1275" s="10">
        <v>310</v>
      </c>
      <c r="C1275" s="3" t="s">
        <v>95</v>
      </c>
      <c r="D1275" s="192"/>
      <c r="E1275" s="50">
        <v>14.560989259217392</v>
      </c>
      <c r="F1275" s="50">
        <v>140.115854564633</v>
      </c>
      <c r="G1275" s="50">
        <v>119.6436855397892</v>
      </c>
      <c r="H1275" s="50">
        <v>12.927464249772443</v>
      </c>
      <c r="I1275" s="50">
        <v>135.90521900765009</v>
      </c>
      <c r="J1275" s="50">
        <v>126.19399003907232</v>
      </c>
      <c r="K1275" s="50">
        <v>115.56687484068382</v>
      </c>
      <c r="L1275" s="50">
        <v>82.548249840515069</v>
      </c>
      <c r="M1275" s="50">
        <v>70.483206721879625</v>
      </c>
      <c r="N1275" s="50">
        <v>46.063637430881379</v>
      </c>
      <c r="O1275" s="284">
        <v>71.833348445435149</v>
      </c>
      <c r="P1275" s="50">
        <v>71.545851310364114</v>
      </c>
      <c r="Q1275" s="50">
        <v>70.011297818037107</v>
      </c>
      <c r="R1275" s="50">
        <v>68.742302083279625</v>
      </c>
      <c r="S1275" s="50">
        <v>66.200118192882613</v>
      </c>
      <c r="T1275" s="50">
        <v>64.806551494715322</v>
      </c>
    </row>
    <row r="1276" spans="1:21" x14ac:dyDescent="0.25">
      <c r="A1276" t="str">
        <f t="shared" si="26"/>
        <v>310 banken</v>
      </c>
      <c r="B1276" s="10">
        <v>310</v>
      </c>
      <c r="C1276" s="3" t="s">
        <v>96</v>
      </c>
      <c r="D1276" s="192"/>
      <c r="E1276" s="50">
        <v>147.86009073197062</v>
      </c>
      <c r="F1276" s="50">
        <v>254.92080107122302</v>
      </c>
      <c r="G1276" s="50">
        <v>244.56174688145421</v>
      </c>
      <c r="H1276" s="50">
        <v>159.31264831549302</v>
      </c>
      <c r="I1276" s="50">
        <v>273.45052431574925</v>
      </c>
      <c r="J1276" s="50">
        <v>288.83591786404577</v>
      </c>
      <c r="K1276" s="50">
        <v>294.12324953950497</v>
      </c>
      <c r="L1276" s="50">
        <v>266.97175533549694</v>
      </c>
      <c r="M1276" s="50">
        <v>248.23326723923833</v>
      </c>
      <c r="N1276" s="50">
        <v>207.00706053074677</v>
      </c>
      <c r="O1276" s="284">
        <v>217.63592370343389</v>
      </c>
      <c r="P1276" s="50">
        <v>201.90209960534028</v>
      </c>
      <c r="Q1276" s="50">
        <v>192.19557133481172</v>
      </c>
      <c r="R1276" s="50">
        <v>188.09239562123477</v>
      </c>
      <c r="S1276" s="50">
        <v>190.87484454179392</v>
      </c>
      <c r="T1276" s="50">
        <v>186.80062734269379</v>
      </c>
    </row>
    <row r="1277" spans="1:21" x14ac:dyDescent="0.25">
      <c r="A1277" t="str">
        <f t="shared" si="26"/>
        <v>310 banken</v>
      </c>
      <c r="B1277" s="10">
        <v>310</v>
      </c>
      <c r="C1277" s="3" t="s">
        <v>97</v>
      </c>
      <c r="D1277" s="192"/>
      <c r="E1277" s="50">
        <v>128.113057641111</v>
      </c>
      <c r="F1277" s="50">
        <v>173.76633904030399</v>
      </c>
      <c r="G1277" s="50">
        <v>212.94426771257559</v>
      </c>
      <c r="H1277" s="50">
        <v>240.13255786735314</v>
      </c>
      <c r="I1277" s="50">
        <v>255.35341755398258</v>
      </c>
      <c r="J1277" s="50">
        <v>286.06641031482383</v>
      </c>
      <c r="K1277" s="50">
        <v>311.41236572913283</v>
      </c>
      <c r="L1277" s="50">
        <v>370.45678620586887</v>
      </c>
      <c r="M1277" s="50">
        <v>432.37079497629782</v>
      </c>
      <c r="N1277" s="50">
        <v>517.6417119083967</v>
      </c>
      <c r="O1277" s="284">
        <v>528.86730797304222</v>
      </c>
      <c r="P1277" s="50">
        <v>502.43454607476269</v>
      </c>
      <c r="Q1277" s="50">
        <v>456.1991709009468</v>
      </c>
      <c r="R1277" s="50">
        <v>407.05998413328729</v>
      </c>
      <c r="S1277" s="50">
        <v>365.03307262343191</v>
      </c>
      <c r="T1277" s="50">
        <v>336.09954932645991</v>
      </c>
    </row>
    <row r="1278" spans="1:21" x14ac:dyDescent="0.25">
      <c r="A1278" t="str">
        <f t="shared" si="26"/>
        <v>310 banken</v>
      </c>
      <c r="B1278" s="10">
        <v>310</v>
      </c>
      <c r="C1278" s="41" t="s">
        <v>98</v>
      </c>
      <c r="D1278" s="192"/>
      <c r="E1278" s="50">
        <v>0.66609272461120539</v>
      </c>
      <c r="F1278" s="50">
        <v>1.3936735803936751</v>
      </c>
      <c r="G1278" s="50">
        <v>3.4617964161535113</v>
      </c>
      <c r="H1278" s="50">
        <v>5.3254078176398032</v>
      </c>
      <c r="I1278" s="50">
        <v>5.5831801374437031</v>
      </c>
      <c r="J1278" s="50">
        <v>1.3968005662725305</v>
      </c>
      <c r="K1278" s="50">
        <v>6.2803810021861688</v>
      </c>
      <c r="L1278" s="50">
        <v>11.033145913632683</v>
      </c>
      <c r="M1278" s="50">
        <v>17.837005083966016</v>
      </c>
      <c r="N1278" s="50">
        <v>13.556374774829116</v>
      </c>
      <c r="O1278" s="284">
        <v>23.062064604910184</v>
      </c>
      <c r="P1278" s="50">
        <v>122.6487508083075</v>
      </c>
      <c r="Q1278" s="50">
        <v>155.86989468481883</v>
      </c>
      <c r="R1278" s="50">
        <v>137.93741948249124</v>
      </c>
      <c r="S1278" s="50">
        <v>143.66843680886447</v>
      </c>
      <c r="T1278" s="50">
        <v>123.81282906005748</v>
      </c>
      <c r="U1278" s="8"/>
    </row>
    <row r="1279" spans="1:21" x14ac:dyDescent="0.25">
      <c r="A1279" t="str">
        <f t="shared" si="26"/>
        <v>310 banken</v>
      </c>
      <c r="B1279" s="10">
        <v>310</v>
      </c>
      <c r="C1279" s="41" t="s">
        <v>26</v>
      </c>
      <c r="D1279" s="194"/>
      <c r="E1279" s="50">
        <v>276.63924109769277</v>
      </c>
      <c r="F1279" s="50">
        <v>430.0808136919207</v>
      </c>
      <c r="G1279" s="50">
        <v>460.96781101018331</v>
      </c>
      <c r="H1279" s="50">
        <v>404.77061400048598</v>
      </c>
      <c r="I1279" s="50">
        <v>534.38712200717555</v>
      </c>
      <c r="J1279" s="50">
        <v>576.29912874514207</v>
      </c>
      <c r="K1279" s="50">
        <v>611.81599627082392</v>
      </c>
      <c r="L1279" s="50">
        <v>648.46168745499847</v>
      </c>
      <c r="M1279" s="50">
        <v>698.44106729950215</v>
      </c>
      <c r="N1279" s="50">
        <v>738.20514721397262</v>
      </c>
      <c r="O1279" s="284">
        <v>769.5652962813864</v>
      </c>
      <c r="P1279" s="50">
        <v>826.9853964884104</v>
      </c>
      <c r="Q1279" s="50">
        <v>804.26463692057735</v>
      </c>
      <c r="R1279" s="50">
        <v>733.08979923701327</v>
      </c>
      <c r="S1279" s="50">
        <v>699.57635397409035</v>
      </c>
      <c r="T1279" s="50">
        <v>646.71300572921109</v>
      </c>
    </row>
    <row r="1280" spans="1:21" x14ac:dyDescent="0.25">
      <c r="A1280" t="str">
        <f t="shared" si="26"/>
        <v>310 banken</v>
      </c>
      <c r="B1280" s="10">
        <v>310</v>
      </c>
      <c r="C1280" s="41" t="s">
        <v>19</v>
      </c>
      <c r="D1280" s="194"/>
      <c r="E1280" s="50">
        <v>1026.017418496283</v>
      </c>
      <c r="F1280" s="50">
        <v>1750.987807781984</v>
      </c>
      <c r="G1280" s="50">
        <v>1622.686137108544</v>
      </c>
      <c r="H1280" s="50">
        <v>1075.3687666818312</v>
      </c>
      <c r="I1280" s="50">
        <v>1784.9129941321646</v>
      </c>
      <c r="J1280" s="50">
        <v>1761.5947280978428</v>
      </c>
      <c r="K1280" s="50">
        <v>1717.5939771825167</v>
      </c>
      <c r="L1280" s="50">
        <v>1564.745960381317</v>
      </c>
      <c r="M1280" s="50">
        <v>1537.1235950434377</v>
      </c>
      <c r="N1280" s="50">
        <v>1466.2545652181873</v>
      </c>
      <c r="O1280" s="284">
        <v>1725.5471265814865</v>
      </c>
      <c r="P1280" s="50">
        <v>1803.3712585523012</v>
      </c>
      <c r="Q1280" s="50">
        <v>1814.7541664136481</v>
      </c>
      <c r="R1280" s="50">
        <v>1774.0263550460008</v>
      </c>
      <c r="S1280" s="50">
        <v>1754.9912934245979</v>
      </c>
      <c r="T1280" s="50">
        <v>1717.1209989075471</v>
      </c>
    </row>
    <row r="1281" spans="1:20" x14ac:dyDescent="0.25">
      <c r="A1281" t="str">
        <f t="shared" si="26"/>
        <v>310 banken</v>
      </c>
      <c r="B1281" s="10">
        <v>310</v>
      </c>
      <c r="C1281" s="41" t="s">
        <v>20</v>
      </c>
      <c r="D1281" s="194"/>
      <c r="E1281" s="193">
        <v>0.26962431252203439</v>
      </c>
      <c r="F1281" s="193">
        <v>0.24562182088332976</v>
      </c>
      <c r="G1281" s="193">
        <v>0.28407700076342518</v>
      </c>
      <c r="H1281" s="193">
        <v>0.37640168334947116</v>
      </c>
      <c r="I1281" s="193">
        <v>0.29939113209660834</v>
      </c>
      <c r="J1281" s="193">
        <v>0.32714626102873601</v>
      </c>
      <c r="K1281" s="193">
        <v>0.35620525246276552</v>
      </c>
      <c r="L1281" s="193">
        <v>0.41441978690072678</v>
      </c>
      <c r="M1281" s="193">
        <v>0.45438185293080796</v>
      </c>
      <c r="N1281" s="193">
        <v>0.50346315348325843</v>
      </c>
      <c r="O1281" s="285">
        <v>0.44598335474382927</v>
      </c>
      <c r="P1281" s="193">
        <v>0.45857745185109161</v>
      </c>
      <c r="Q1281" s="193">
        <v>0.44318103895580552</v>
      </c>
      <c r="R1281" s="193">
        <v>0.41323501037728616</v>
      </c>
      <c r="S1281" s="193">
        <v>0.39862098267677087</v>
      </c>
      <c r="T1281" s="193">
        <v>0.37662634499296066</v>
      </c>
    </row>
    <row r="1282" spans="1:20" x14ac:dyDescent="0.25">
      <c r="A1282" t="str">
        <f t="shared" si="26"/>
        <v>310 banken</v>
      </c>
      <c r="B1282" s="10">
        <v>310</v>
      </c>
      <c r="C1282" s="41" t="s">
        <v>29</v>
      </c>
      <c r="D1282" s="194"/>
      <c r="E1282" s="50">
        <v>1026.017418496283</v>
      </c>
      <c r="F1282" s="50">
        <v>1128.987807781984</v>
      </c>
      <c r="G1282" s="50">
        <v>1204.686137108544</v>
      </c>
      <c r="H1282" s="50">
        <v>1075.3687666818312</v>
      </c>
      <c r="I1282" s="50">
        <v>1128.9129941321646</v>
      </c>
      <c r="J1282" s="50">
        <v>1105.5947280978428</v>
      </c>
      <c r="K1282" s="50">
        <v>1105.5939771825167</v>
      </c>
      <c r="L1282" s="50">
        <v>1286.745960381317</v>
      </c>
      <c r="M1282" s="50">
        <v>1396.1235950434377</v>
      </c>
      <c r="N1282" s="50">
        <v>1466.2545652181873</v>
      </c>
      <c r="O1282" s="284">
        <v>1548.0121373250638</v>
      </c>
      <c r="P1282" s="50">
        <v>1627.5090510809555</v>
      </c>
      <c r="Q1282" s="50">
        <v>1640.5489793334748</v>
      </c>
      <c r="R1282" s="50">
        <v>1601.4625754711055</v>
      </c>
      <c r="S1282" s="50">
        <v>1584.053455577857</v>
      </c>
      <c r="T1282" s="50">
        <v>1547.7937827344761</v>
      </c>
    </row>
    <row r="1283" spans="1:20" x14ac:dyDescent="0.25">
      <c r="A1283" t="str">
        <f t="shared" ref="A1283:A1346" si="27">VLOOKUP(B1283,$AN$3:$AO$60,2)</f>
        <v>311 grote kleinhandelszaken</v>
      </c>
      <c r="B1283" s="10">
        <v>311</v>
      </c>
      <c r="C1283" s="3" t="s">
        <v>25</v>
      </c>
      <c r="D1283" s="50">
        <v>27518</v>
      </c>
      <c r="E1283" s="50">
        <v>29105</v>
      </c>
      <c r="F1283" s="50">
        <v>30020</v>
      </c>
      <c r="G1283" s="50">
        <v>30492</v>
      </c>
      <c r="H1283" s="50">
        <v>30913</v>
      </c>
      <c r="I1283" s="50">
        <v>30855</v>
      </c>
      <c r="J1283" s="50">
        <v>29175</v>
      </c>
      <c r="K1283" s="50">
        <v>27707</v>
      </c>
      <c r="L1283" s="50">
        <v>27716</v>
      </c>
      <c r="M1283" s="50">
        <v>28695</v>
      </c>
      <c r="N1283" s="50">
        <v>28444.45334590014</v>
      </c>
      <c r="O1283" s="284">
        <v>28538.797134110915</v>
      </c>
      <c r="P1283" s="50">
        <v>28633.453839229129</v>
      </c>
      <c r="Q1283" s="50">
        <v>28728.424499129014</v>
      </c>
      <c r="R1283" s="50">
        <v>28823.710155127243</v>
      </c>
      <c r="S1283" s="50">
        <v>28919.311851994335</v>
      </c>
      <c r="T1283" s="50">
        <v>29015.230637966</v>
      </c>
    </row>
    <row r="1284" spans="1:20" x14ac:dyDescent="0.25">
      <c r="A1284" t="str">
        <f t="shared" si="27"/>
        <v>311 grote kleinhandelszaken</v>
      </c>
      <c r="B1284" s="10">
        <v>311</v>
      </c>
      <c r="C1284" s="3" t="s">
        <v>83</v>
      </c>
      <c r="D1284" s="192"/>
      <c r="E1284" s="50">
        <v>1587</v>
      </c>
      <c r="F1284" s="50">
        <v>915</v>
      </c>
      <c r="G1284" s="50">
        <v>472</v>
      </c>
      <c r="H1284" s="50">
        <v>421</v>
      </c>
      <c r="I1284" s="50">
        <v>-58</v>
      </c>
      <c r="J1284" s="50">
        <v>-1680</v>
      </c>
      <c r="K1284" s="50">
        <v>-1468</v>
      </c>
      <c r="L1284" s="50">
        <v>9</v>
      </c>
      <c r="M1284" s="50">
        <v>979</v>
      </c>
      <c r="N1284" s="50">
        <v>-250.54665409986046</v>
      </c>
      <c r="O1284" s="284">
        <v>94.343788210775529</v>
      </c>
      <c r="P1284" s="50">
        <v>94.656705118213722</v>
      </c>
      <c r="Q1284" s="50">
        <v>94.970659899885504</v>
      </c>
      <c r="R1284" s="50">
        <v>95.285655998228322</v>
      </c>
      <c r="S1284" s="50">
        <v>95.60169686709196</v>
      </c>
      <c r="T1284" s="50">
        <v>95.918785971665784</v>
      </c>
    </row>
    <row r="1285" spans="1:20" x14ac:dyDescent="0.25">
      <c r="A1285" t="str">
        <f t="shared" si="27"/>
        <v>311 grote kleinhandelszaken</v>
      </c>
      <c r="B1285" s="10">
        <v>311</v>
      </c>
      <c r="C1285" s="3" t="s">
        <v>84</v>
      </c>
      <c r="D1285" s="192"/>
      <c r="E1285" s="193">
        <v>1.0576713423940693</v>
      </c>
      <c r="F1285" s="193">
        <v>1.0314378972685105</v>
      </c>
      <c r="G1285" s="193">
        <v>1.0157228514323784</v>
      </c>
      <c r="H1285" s="193">
        <v>1.0138069001705365</v>
      </c>
      <c r="I1285" s="193">
        <v>0.99812376670009384</v>
      </c>
      <c r="J1285" s="193">
        <v>0.9455517744287798</v>
      </c>
      <c r="K1285" s="193">
        <v>0.94968294772922024</v>
      </c>
      <c r="L1285" s="193">
        <v>1.0003248276608798</v>
      </c>
      <c r="M1285" s="193">
        <v>1.0353225573675855</v>
      </c>
      <c r="N1285" s="193">
        <v>0.99126863028054157</v>
      </c>
      <c r="O1285" s="285">
        <v>1.0033167727663281</v>
      </c>
      <c r="P1285" s="193">
        <v>1.0033167727663292</v>
      </c>
      <c r="Q1285" s="193">
        <v>1.0033167727663288</v>
      </c>
      <c r="R1285" s="193">
        <v>1.0033167727663284</v>
      </c>
      <c r="S1285" s="193">
        <v>1.0033167727663292</v>
      </c>
      <c r="T1285" s="193">
        <v>1.0033167727663288</v>
      </c>
    </row>
    <row r="1286" spans="1:20" x14ac:dyDescent="0.25">
      <c r="A1286" t="str">
        <f t="shared" si="27"/>
        <v>311 grote kleinhandelszaken</v>
      </c>
      <c r="B1286" s="10">
        <v>311</v>
      </c>
      <c r="C1286" s="3" t="s">
        <v>8</v>
      </c>
      <c r="D1286" s="50">
        <v>529</v>
      </c>
      <c r="E1286" s="50">
        <v>526</v>
      </c>
      <c r="F1286" s="50">
        <v>590</v>
      </c>
      <c r="G1286" s="50">
        <v>573</v>
      </c>
      <c r="H1286" s="50">
        <v>558</v>
      </c>
      <c r="I1286" s="50">
        <v>498</v>
      </c>
      <c r="J1286" s="50">
        <v>417</v>
      </c>
      <c r="K1286" s="50">
        <v>326</v>
      </c>
      <c r="L1286" s="50">
        <v>449</v>
      </c>
      <c r="M1286" s="50">
        <v>544</v>
      </c>
      <c r="N1286" s="50">
        <v>401.8697014189006</v>
      </c>
      <c r="O1286" s="284">
        <v>403.17276654337775</v>
      </c>
      <c r="P1286" s="50">
        <v>408.70312462990825</v>
      </c>
      <c r="Q1286" s="50">
        <v>415.18889053465267</v>
      </c>
      <c r="R1286" s="50">
        <v>421.69412817434909</v>
      </c>
      <c r="S1286" s="50">
        <v>427.22901122391801</v>
      </c>
      <c r="T1286" s="50">
        <v>427.40192430615696</v>
      </c>
    </row>
    <row r="1287" spans="1:20" x14ac:dyDescent="0.25">
      <c r="A1287" t="str">
        <f t="shared" si="27"/>
        <v>311 grote kleinhandelszaken</v>
      </c>
      <c r="B1287" s="10">
        <v>311</v>
      </c>
      <c r="C1287" s="3" t="s">
        <v>9</v>
      </c>
      <c r="D1287" s="50">
        <v>4905</v>
      </c>
      <c r="E1287" s="50">
        <v>5255</v>
      </c>
      <c r="F1287" s="50">
        <v>5156</v>
      </c>
      <c r="G1287" s="50">
        <v>4914</v>
      </c>
      <c r="H1287" s="50">
        <v>4906</v>
      </c>
      <c r="I1287" s="50">
        <v>4620</v>
      </c>
      <c r="J1287" s="50">
        <v>3955</v>
      </c>
      <c r="K1287" s="50">
        <v>3606</v>
      </c>
      <c r="L1287" s="50">
        <v>3471</v>
      </c>
      <c r="M1287" s="50">
        <v>3423</v>
      </c>
      <c r="N1287" s="50">
        <v>3546.3196346169693</v>
      </c>
      <c r="O1287" s="284">
        <v>3557.8185991315913</v>
      </c>
      <c r="P1287" s="50">
        <v>3606.6215255514717</v>
      </c>
      <c r="Q1287" s="50">
        <v>3663.8554968917224</v>
      </c>
      <c r="R1287" s="50">
        <v>3721.2612975481329</v>
      </c>
      <c r="S1287" s="50">
        <v>3770.1041547346586</v>
      </c>
      <c r="T1287" s="50">
        <v>3771.6300350298416</v>
      </c>
    </row>
    <row r="1288" spans="1:20" x14ac:dyDescent="0.25">
      <c r="A1288" t="str">
        <f t="shared" si="27"/>
        <v>311 grote kleinhandelszaken</v>
      </c>
      <c r="B1288" s="10">
        <v>311</v>
      </c>
      <c r="C1288" s="3" t="s">
        <v>10</v>
      </c>
      <c r="D1288" s="50">
        <v>5008</v>
      </c>
      <c r="E1288" s="50">
        <v>5493</v>
      </c>
      <c r="F1288" s="50">
        <v>5703</v>
      </c>
      <c r="G1288" s="50">
        <v>5933</v>
      </c>
      <c r="H1288" s="50">
        <v>6052</v>
      </c>
      <c r="I1288" s="50">
        <v>5824</v>
      </c>
      <c r="J1288" s="50">
        <v>5480</v>
      </c>
      <c r="K1288" s="50">
        <v>5090</v>
      </c>
      <c r="L1288" s="50">
        <v>4856</v>
      </c>
      <c r="M1288" s="50">
        <v>4658</v>
      </c>
      <c r="N1288" s="50">
        <v>4339.3104266782975</v>
      </c>
      <c r="O1288" s="284">
        <v>4353.380669001418</v>
      </c>
      <c r="P1288" s="50">
        <v>4413.0963938331624</v>
      </c>
      <c r="Q1288" s="50">
        <v>4483.1284253998219</v>
      </c>
      <c r="R1288" s="50">
        <v>4553.3707089516492</v>
      </c>
      <c r="S1288" s="50">
        <v>4613.1352934491606</v>
      </c>
      <c r="T1288" s="50">
        <v>4615.0023750878581</v>
      </c>
    </row>
    <row r="1289" spans="1:20" x14ac:dyDescent="0.25">
      <c r="A1289" t="str">
        <f t="shared" si="27"/>
        <v>311 grote kleinhandelszaken</v>
      </c>
      <c r="B1289" s="10">
        <v>311</v>
      </c>
      <c r="C1289" s="3" t="s">
        <v>11</v>
      </c>
      <c r="D1289" s="50">
        <v>3812</v>
      </c>
      <c r="E1289" s="50">
        <v>4003</v>
      </c>
      <c r="F1289" s="50">
        <v>4103</v>
      </c>
      <c r="G1289" s="50">
        <v>4120</v>
      </c>
      <c r="H1289" s="50">
        <v>4260</v>
      </c>
      <c r="I1289" s="50">
        <v>4328</v>
      </c>
      <c r="J1289" s="50">
        <v>4227</v>
      </c>
      <c r="K1289" s="50">
        <v>4265</v>
      </c>
      <c r="L1289" s="50">
        <v>4257</v>
      </c>
      <c r="M1289" s="50">
        <v>4201</v>
      </c>
      <c r="N1289" s="50">
        <v>4181.1819914574153</v>
      </c>
      <c r="O1289" s="284">
        <v>4070.6703330005048</v>
      </c>
      <c r="P1289" s="50">
        <v>3936.3496664684553</v>
      </c>
      <c r="Q1289" s="50">
        <v>3825.0039127914415</v>
      </c>
      <c r="R1289" s="50">
        <v>3776.2257469446008</v>
      </c>
      <c r="S1289" s="50">
        <v>3732.0221636294045</v>
      </c>
      <c r="T1289" s="50">
        <v>3778.5390776456934</v>
      </c>
    </row>
    <row r="1290" spans="1:20" x14ac:dyDescent="0.25">
      <c r="A1290" t="str">
        <f t="shared" si="27"/>
        <v>311 grote kleinhandelszaken</v>
      </c>
      <c r="B1290" s="10">
        <v>311</v>
      </c>
      <c r="C1290" s="3" t="s">
        <v>12</v>
      </c>
      <c r="D1290" s="50">
        <v>2930</v>
      </c>
      <c r="E1290" s="50">
        <v>3012</v>
      </c>
      <c r="F1290" s="50">
        <v>3150</v>
      </c>
      <c r="G1290" s="50">
        <v>3292</v>
      </c>
      <c r="H1290" s="50">
        <v>3385</v>
      </c>
      <c r="I1290" s="50">
        <v>3471</v>
      </c>
      <c r="J1290" s="50">
        <v>3349</v>
      </c>
      <c r="K1290" s="50">
        <v>3284</v>
      </c>
      <c r="L1290" s="50">
        <v>3337</v>
      </c>
      <c r="M1290" s="50">
        <v>3503</v>
      </c>
      <c r="N1290" s="50">
        <v>3547.9952818373158</v>
      </c>
      <c r="O1290" s="284">
        <v>3608.1988300091839</v>
      </c>
      <c r="P1290" s="50">
        <v>3682.4552724112591</v>
      </c>
      <c r="Q1290" s="50">
        <v>3747.7845425190449</v>
      </c>
      <c r="R1290" s="50">
        <v>3742.2828136879812</v>
      </c>
      <c r="S1290" s="50">
        <v>3724.6287806552664</v>
      </c>
      <c r="T1290" s="50">
        <v>3626.1841531486116</v>
      </c>
    </row>
    <row r="1291" spans="1:20" x14ac:dyDescent="0.25">
      <c r="A1291" t="str">
        <f t="shared" si="27"/>
        <v>311 grote kleinhandelszaken</v>
      </c>
      <c r="B1291" s="10">
        <v>311</v>
      </c>
      <c r="C1291" s="3" t="s">
        <v>13</v>
      </c>
      <c r="D1291" s="50">
        <v>3067</v>
      </c>
      <c r="E1291" s="50">
        <v>2975</v>
      </c>
      <c r="F1291" s="50">
        <v>2914</v>
      </c>
      <c r="G1291" s="50">
        <v>2907</v>
      </c>
      <c r="H1291" s="50">
        <v>2833</v>
      </c>
      <c r="I1291" s="50">
        <v>2891</v>
      </c>
      <c r="J1291" s="50">
        <v>2693</v>
      </c>
      <c r="K1291" s="50">
        <v>2718</v>
      </c>
      <c r="L1291" s="50">
        <v>2766</v>
      </c>
      <c r="M1291" s="50">
        <v>2968</v>
      </c>
      <c r="N1291" s="50">
        <v>3029.1339503430681</v>
      </c>
      <c r="O1291" s="284">
        <v>3086.8766386397701</v>
      </c>
      <c r="P1291" s="50">
        <v>3075.0880612788224</v>
      </c>
      <c r="Q1291" s="50">
        <v>3078.6349793448835</v>
      </c>
      <c r="R1291" s="50">
        <v>3120.4990945843847</v>
      </c>
      <c r="S1291" s="50">
        <v>3160.5812345312625</v>
      </c>
      <c r="T1291" s="50">
        <v>3214.2110140234354</v>
      </c>
    </row>
    <row r="1292" spans="1:20" x14ac:dyDescent="0.25">
      <c r="A1292" t="str">
        <f t="shared" si="27"/>
        <v>311 grote kleinhandelszaken</v>
      </c>
      <c r="B1292" s="10">
        <v>311</v>
      </c>
      <c r="C1292" s="3" t="s">
        <v>14</v>
      </c>
      <c r="D1292" s="50">
        <v>3082</v>
      </c>
      <c r="E1292" s="50">
        <v>3103</v>
      </c>
      <c r="F1292" s="50">
        <v>3188</v>
      </c>
      <c r="G1292" s="50">
        <v>3115</v>
      </c>
      <c r="H1292" s="50">
        <v>3060</v>
      </c>
      <c r="I1292" s="50">
        <v>2965</v>
      </c>
      <c r="J1292" s="50">
        <v>2782</v>
      </c>
      <c r="K1292" s="50">
        <v>2456</v>
      </c>
      <c r="L1292" s="50">
        <v>2444</v>
      </c>
      <c r="M1292" s="50">
        <v>2593</v>
      </c>
      <c r="N1292" s="50">
        <v>2571.8324378396628</v>
      </c>
      <c r="O1292" s="284">
        <v>2535.9555682731925</v>
      </c>
      <c r="P1292" s="50">
        <v>2630.0586300804007</v>
      </c>
      <c r="Q1292" s="50">
        <v>2662.9235341031695</v>
      </c>
      <c r="R1292" s="50">
        <v>2643.9170176210255</v>
      </c>
      <c r="S1292" s="50">
        <v>2698.3756064574259</v>
      </c>
      <c r="T1292" s="50">
        <v>2749.8132332198375</v>
      </c>
    </row>
    <row r="1293" spans="1:20" x14ac:dyDescent="0.25">
      <c r="A1293" t="str">
        <f t="shared" si="27"/>
        <v>311 grote kleinhandelszaken</v>
      </c>
      <c r="B1293" s="10">
        <v>311</v>
      </c>
      <c r="C1293" s="3" t="s">
        <v>15</v>
      </c>
      <c r="D1293" s="50">
        <v>2358</v>
      </c>
      <c r="E1293" s="50">
        <v>2654</v>
      </c>
      <c r="F1293" s="50">
        <v>2845</v>
      </c>
      <c r="G1293" s="50">
        <v>2983</v>
      </c>
      <c r="H1293" s="50">
        <v>3004</v>
      </c>
      <c r="I1293" s="50">
        <v>3047</v>
      </c>
      <c r="J1293" s="50">
        <v>2921</v>
      </c>
      <c r="K1293" s="50">
        <v>2627</v>
      </c>
      <c r="L1293" s="50">
        <v>2553</v>
      </c>
      <c r="M1293" s="50">
        <v>2720</v>
      </c>
      <c r="N1293" s="50">
        <v>2676.3027241978298</v>
      </c>
      <c r="O1293" s="284">
        <v>2620.6152867006635</v>
      </c>
      <c r="P1293" s="50">
        <v>2498.6326512965284</v>
      </c>
      <c r="Q1293" s="50">
        <v>2462.4516961783247</v>
      </c>
      <c r="R1293" s="50">
        <v>2427.8058497222496</v>
      </c>
      <c r="S1293" s="50">
        <v>2408.4701902855936</v>
      </c>
      <c r="T1293" s="50">
        <v>2375.2321023275772</v>
      </c>
    </row>
    <row r="1294" spans="1:20" x14ac:dyDescent="0.25">
      <c r="A1294" t="str">
        <f t="shared" si="27"/>
        <v>311 grote kleinhandelszaken</v>
      </c>
      <c r="B1294" s="10">
        <v>311</v>
      </c>
      <c r="C1294" s="3" t="s">
        <v>16</v>
      </c>
      <c r="D1294" s="50">
        <v>1427</v>
      </c>
      <c r="E1294" s="50">
        <v>1662</v>
      </c>
      <c r="F1294" s="50">
        <v>1862</v>
      </c>
      <c r="G1294" s="50">
        <v>2015</v>
      </c>
      <c r="H1294" s="50">
        <v>2182</v>
      </c>
      <c r="I1294" s="50">
        <v>2398</v>
      </c>
      <c r="J1294" s="50">
        <v>2432</v>
      </c>
      <c r="K1294" s="50">
        <v>2340</v>
      </c>
      <c r="L1294" s="50">
        <v>2494</v>
      </c>
      <c r="M1294" s="50">
        <v>2748</v>
      </c>
      <c r="N1294" s="50">
        <v>2686.7162547820653</v>
      </c>
      <c r="O1294" s="284">
        <v>2628.8939113801525</v>
      </c>
      <c r="P1294" s="50">
        <v>2640.2095223795714</v>
      </c>
      <c r="Q1294" s="50">
        <v>2533.4976389632043</v>
      </c>
      <c r="R1294" s="50">
        <v>2550.8777428883423</v>
      </c>
      <c r="S1294" s="50">
        <v>2507.7773454685471</v>
      </c>
      <c r="T1294" s="50">
        <v>2454.0633507687307</v>
      </c>
    </row>
    <row r="1295" spans="1:20" x14ac:dyDescent="0.25">
      <c r="A1295" t="str">
        <f t="shared" si="27"/>
        <v>311 grote kleinhandelszaken</v>
      </c>
      <c r="B1295" s="10">
        <v>311</v>
      </c>
      <c r="C1295" s="3" t="s">
        <v>17</v>
      </c>
      <c r="D1295" s="50">
        <v>387</v>
      </c>
      <c r="E1295" s="50">
        <v>406</v>
      </c>
      <c r="F1295" s="50">
        <v>484</v>
      </c>
      <c r="G1295" s="50">
        <v>610</v>
      </c>
      <c r="H1295" s="50">
        <v>639</v>
      </c>
      <c r="I1295" s="50">
        <v>771</v>
      </c>
      <c r="J1295" s="50">
        <v>883</v>
      </c>
      <c r="K1295" s="50">
        <v>959</v>
      </c>
      <c r="L1295" s="50">
        <v>1037</v>
      </c>
      <c r="M1295" s="50">
        <v>1247</v>
      </c>
      <c r="N1295" s="50">
        <v>1346.198157752641</v>
      </c>
      <c r="O1295" s="284">
        <v>1442.0660985133816</v>
      </c>
      <c r="P1295" s="50">
        <v>1452.1532952017587</v>
      </c>
      <c r="Q1295" s="50">
        <v>1506.7290836677555</v>
      </c>
      <c r="R1295" s="50">
        <v>1474.5435328245562</v>
      </c>
      <c r="S1295" s="50">
        <v>1435.4935232886398</v>
      </c>
      <c r="T1295" s="50">
        <v>1409.1433266327949</v>
      </c>
    </row>
    <row r="1296" spans="1:20" x14ac:dyDescent="0.25">
      <c r="A1296" t="str">
        <f t="shared" si="27"/>
        <v>311 grote kleinhandelszaken</v>
      </c>
      <c r="B1296" s="10">
        <v>311</v>
      </c>
      <c r="C1296" s="3" t="s">
        <v>85</v>
      </c>
      <c r="D1296" s="50">
        <v>13</v>
      </c>
      <c r="E1296" s="50">
        <v>16</v>
      </c>
      <c r="F1296" s="50">
        <v>25</v>
      </c>
      <c r="G1296" s="50">
        <v>30</v>
      </c>
      <c r="H1296" s="50">
        <v>34</v>
      </c>
      <c r="I1296" s="50">
        <v>42</v>
      </c>
      <c r="J1296" s="50">
        <v>36</v>
      </c>
      <c r="K1296" s="50">
        <v>36</v>
      </c>
      <c r="L1296" s="50">
        <v>52</v>
      </c>
      <c r="M1296" s="50">
        <v>90</v>
      </c>
      <c r="N1296" s="50">
        <v>117.59278497597622</v>
      </c>
      <c r="O1296" s="284">
        <v>231.14843291767872</v>
      </c>
      <c r="P1296" s="50">
        <v>290.08569609778795</v>
      </c>
      <c r="Q1296" s="50">
        <v>349.22629873499568</v>
      </c>
      <c r="R1296" s="50">
        <v>391.23222217998614</v>
      </c>
      <c r="S1296" s="50">
        <v>441.49454827045719</v>
      </c>
      <c r="T1296" s="50">
        <v>594.01004577547428</v>
      </c>
    </row>
    <row r="1297" spans="1:20" x14ac:dyDescent="0.25">
      <c r="A1297" t="str">
        <f t="shared" si="27"/>
        <v>311 grote kleinhandelszaken</v>
      </c>
      <c r="B1297" s="10">
        <v>311</v>
      </c>
      <c r="C1297" s="3" t="s">
        <v>6</v>
      </c>
      <c r="D1297" s="50">
        <v>1827</v>
      </c>
      <c r="E1297" s="50">
        <v>2084</v>
      </c>
      <c r="F1297" s="50">
        <v>2371</v>
      </c>
      <c r="G1297" s="50">
        <v>2655</v>
      </c>
      <c r="H1297" s="50">
        <v>2855</v>
      </c>
      <c r="I1297" s="50">
        <v>3211</v>
      </c>
      <c r="J1297" s="50">
        <v>3351</v>
      </c>
      <c r="K1297" s="50">
        <v>3335</v>
      </c>
      <c r="L1297" s="50">
        <v>3583</v>
      </c>
      <c r="M1297" s="50">
        <v>4085</v>
      </c>
      <c r="N1297" s="50">
        <v>4150.507197510683</v>
      </c>
      <c r="O1297" s="284">
        <v>4302.1084428112126</v>
      </c>
      <c r="P1297" s="50">
        <v>4382.4485136791182</v>
      </c>
      <c r="Q1297" s="50">
        <v>4389.4530213659555</v>
      </c>
      <c r="R1297" s="50">
        <v>4416.6534978928848</v>
      </c>
      <c r="S1297" s="50">
        <v>4384.7654170276437</v>
      </c>
      <c r="T1297" s="50">
        <v>4457.2167231769999</v>
      </c>
    </row>
    <row r="1298" spans="1:20" x14ac:dyDescent="0.25">
      <c r="A1298" t="str">
        <f t="shared" si="27"/>
        <v>311 grote kleinhandelszaken</v>
      </c>
      <c r="B1298" s="10">
        <v>311</v>
      </c>
      <c r="C1298" s="3" t="s">
        <v>86</v>
      </c>
      <c r="D1298" s="193">
        <v>0.99407651792706786</v>
      </c>
      <c r="E1298" s="192"/>
      <c r="F1298" s="192"/>
      <c r="G1298" s="192"/>
      <c r="H1298" s="192"/>
      <c r="I1298" s="192"/>
      <c r="J1298" s="192"/>
      <c r="K1298" s="192"/>
      <c r="L1298" s="192"/>
      <c r="M1298" s="192"/>
      <c r="N1298" s="192"/>
      <c r="O1298" s="286"/>
      <c r="P1298" s="192"/>
      <c r="Q1298" s="192"/>
      <c r="R1298" s="192"/>
      <c r="S1298" s="192"/>
      <c r="T1298" s="192"/>
    </row>
    <row r="1299" spans="1:20" x14ac:dyDescent="0.25">
      <c r="A1299" t="str">
        <f t="shared" si="27"/>
        <v>311 grote kleinhandelszaken</v>
      </c>
      <c r="B1299" s="10">
        <v>311</v>
      </c>
      <c r="C1299" s="3" t="s">
        <v>87</v>
      </c>
      <c r="D1299" s="192"/>
      <c r="E1299" s="193">
        <v>-3.1797412233500744E-2</v>
      </c>
      <c r="F1299" s="193">
        <v>-1.868068967072134E-2</v>
      </c>
      <c r="G1299" s="193">
        <v>-1.0823166752655267E-2</v>
      </c>
      <c r="H1299" s="193">
        <v>-9.8651911217343402E-3</v>
      </c>
      <c r="I1299" s="193">
        <v>-2.0236243865129899E-3</v>
      </c>
      <c r="J1299" s="193">
        <v>2.4262371749144029E-2</v>
      </c>
      <c r="K1299" s="193">
        <v>2.219678509892381E-2</v>
      </c>
      <c r="L1299" s="193">
        <v>-3.1241548669059815E-3</v>
      </c>
      <c r="M1299" s="193">
        <v>-2.0623019720258817E-2</v>
      </c>
      <c r="N1299" s="193">
        <v>1.4039438232631429E-3</v>
      </c>
      <c r="O1299" s="285">
        <v>-4.6201274196301378E-3</v>
      </c>
      <c r="P1299" s="193">
        <v>-4.620127419630693E-3</v>
      </c>
      <c r="Q1299" s="193">
        <v>-4.6201274196304709E-3</v>
      </c>
      <c r="R1299" s="193">
        <v>-4.6201274196302489E-3</v>
      </c>
      <c r="S1299" s="193">
        <v>-4.620127419630693E-3</v>
      </c>
      <c r="T1299" s="193">
        <v>-4.6201274196304709E-3</v>
      </c>
    </row>
    <row r="1300" spans="1:20" x14ac:dyDescent="0.25">
      <c r="A1300" t="str">
        <f t="shared" si="27"/>
        <v>311 grote kleinhandelszaken</v>
      </c>
      <c r="B1300" s="10">
        <v>311</v>
      </c>
      <c r="C1300" s="3" t="s">
        <v>88</v>
      </c>
      <c r="D1300" s="194"/>
      <c r="E1300" s="50">
        <v>325.4128640598899</v>
      </c>
      <c r="F1300" s="50">
        <v>330.46681855479341</v>
      </c>
      <c r="G1300" s="50">
        <v>375.31164754699762</v>
      </c>
      <c r="H1300" s="50">
        <v>365.04650316266958</v>
      </c>
      <c r="I1300" s="50">
        <v>359.86590621865423</v>
      </c>
      <c r="J1300" s="50">
        <v>334.26107356102284</v>
      </c>
      <c r="K1300" s="50">
        <v>279.03195895108814</v>
      </c>
      <c r="L1300" s="50">
        <v>209.88546618038345</v>
      </c>
      <c r="M1300" s="50">
        <v>281.21839101517639</v>
      </c>
      <c r="N1300" s="50">
        <v>352.70160962036181</v>
      </c>
      <c r="O1300" s="284">
        <v>258.13074532524166</v>
      </c>
      <c r="P1300" s="50">
        <v>258.96773594832399</v>
      </c>
      <c r="Q1300" s="50">
        <v>262.52002030753619</v>
      </c>
      <c r="R1300" s="50">
        <v>266.68598649280881</v>
      </c>
      <c r="S1300" s="50">
        <v>270.8644598500282</v>
      </c>
      <c r="T1300" s="50">
        <v>274.41965070375227</v>
      </c>
    </row>
    <row r="1301" spans="1:20" x14ac:dyDescent="0.25">
      <c r="A1301" t="str">
        <f t="shared" si="27"/>
        <v>311 grote kleinhandelszaken</v>
      </c>
      <c r="B1301" s="10">
        <v>311</v>
      </c>
      <c r="C1301" s="3" t="s">
        <v>89</v>
      </c>
      <c r="D1301" s="194"/>
      <c r="E1301" s="50">
        <v>1954.1602960894534</v>
      </c>
      <c r="F1301" s="50">
        <v>2162.5292651306222</v>
      </c>
      <c r="G1301" s="50">
        <v>2162.3023303184486</v>
      </c>
      <c r="H1301" s="50">
        <v>2065.5208458548559</v>
      </c>
      <c r="I1301" s="50">
        <v>2100.6289009581287</v>
      </c>
      <c r="J1301" s="50">
        <v>2099.6120160534938</v>
      </c>
      <c r="K1301" s="50">
        <v>1789.2257397532637</v>
      </c>
      <c r="L1301" s="50">
        <v>1540.0322650850558</v>
      </c>
      <c r="M1301" s="50">
        <v>1421.6385871018404</v>
      </c>
      <c r="N1301" s="50">
        <v>1477.3772312857072</v>
      </c>
      <c r="O1301" s="284">
        <v>1509.239079262921</v>
      </c>
      <c r="P1301" s="50">
        <v>1514.1327968080382</v>
      </c>
      <c r="Q1301" s="50">
        <v>1534.9022962677884</v>
      </c>
      <c r="R1301" s="50">
        <v>1559.2598711927719</v>
      </c>
      <c r="S1301" s="50">
        <v>1583.6905730622</v>
      </c>
      <c r="T1301" s="50">
        <v>1604.4770662167368</v>
      </c>
    </row>
    <row r="1302" spans="1:20" x14ac:dyDescent="0.25">
      <c r="A1302" t="str">
        <f t="shared" si="27"/>
        <v>311 grote kleinhandelszaken</v>
      </c>
      <c r="B1302" s="10">
        <v>311</v>
      </c>
      <c r="C1302" s="3" t="s">
        <v>90</v>
      </c>
      <c r="D1302" s="194"/>
      <c r="E1302" s="50">
        <v>1255.2402074113024</v>
      </c>
      <c r="F1302" s="50">
        <v>1448.8541624906786</v>
      </c>
      <c r="G1302" s="50">
        <v>1549.0559987477604</v>
      </c>
      <c r="H1302" s="50">
        <v>1617.2125560692205</v>
      </c>
      <c r="I1302" s="50">
        <v>1697.1066460094751</v>
      </c>
      <c r="J1302" s="50">
        <v>1786.2603464443609</v>
      </c>
      <c r="K1302" s="50">
        <v>1669.433795753479</v>
      </c>
      <c r="L1302" s="50">
        <v>1421.7401419215921</v>
      </c>
      <c r="M1302" s="50">
        <v>1271.4047125022271</v>
      </c>
      <c r="N1302" s="50">
        <v>1322.1656717284297</v>
      </c>
      <c r="O1302" s="284">
        <v>1205.5658430944006</v>
      </c>
      <c r="P1302" s="50">
        <v>1209.4748981932289</v>
      </c>
      <c r="Q1302" s="50">
        <v>1226.0653771113016</v>
      </c>
      <c r="R1302" s="50">
        <v>1245.5219766346288</v>
      </c>
      <c r="S1302" s="50">
        <v>1265.0369892666815</v>
      </c>
      <c r="T1302" s="50">
        <v>1281.6410425867587</v>
      </c>
    </row>
    <row r="1303" spans="1:20" x14ac:dyDescent="0.25">
      <c r="A1303" t="str">
        <f t="shared" si="27"/>
        <v>311 grote kleinhandelszaken</v>
      </c>
      <c r="B1303" s="10">
        <v>311</v>
      </c>
      <c r="C1303" s="3" t="s">
        <v>91</v>
      </c>
      <c r="D1303" s="194"/>
      <c r="E1303" s="50">
        <v>686.03966055224987</v>
      </c>
      <c r="F1303" s="50">
        <v>772.91987137123408</v>
      </c>
      <c r="G1303" s="50">
        <v>824.46780330179172</v>
      </c>
      <c r="H1303" s="50">
        <v>831.8306884084077</v>
      </c>
      <c r="I1303" s="50">
        <v>893.50185405413436</v>
      </c>
      <c r="J1303" s="50">
        <v>1021.5301162390423</v>
      </c>
      <c r="K1303" s="50">
        <v>988.96003171344512</v>
      </c>
      <c r="L1303" s="50">
        <v>889.85680265156589</v>
      </c>
      <c r="M1303" s="50">
        <v>813.69500146059374</v>
      </c>
      <c r="N1303" s="50">
        <v>895.52627716697339</v>
      </c>
      <c r="O1303" s="284">
        <v>866.11393830180407</v>
      </c>
      <c r="P1303" s="50">
        <v>843.22192165915499</v>
      </c>
      <c r="Q1303" s="50">
        <v>815.3979709860962</v>
      </c>
      <c r="R1303" s="50">
        <v>792.33317509167921</v>
      </c>
      <c r="S1303" s="50">
        <v>782.22898699102518</v>
      </c>
      <c r="T1303" s="50">
        <v>773.0724040653372</v>
      </c>
    </row>
    <row r="1304" spans="1:20" x14ac:dyDescent="0.25">
      <c r="A1304" t="str">
        <f t="shared" si="27"/>
        <v>311 grote kleinhandelszaken</v>
      </c>
      <c r="B1304" s="10">
        <v>311</v>
      </c>
      <c r="C1304" s="3" t="s">
        <v>92</v>
      </c>
      <c r="D1304" s="194"/>
      <c r="E1304" s="50">
        <v>390.80869543339099</v>
      </c>
      <c r="F1304" s="50">
        <v>441.25357199232491</v>
      </c>
      <c r="G1304" s="50">
        <v>486.22156630738738</v>
      </c>
      <c r="H1304" s="50">
        <v>511.29378158141049</v>
      </c>
      <c r="I1304" s="50">
        <v>552.28168962383802</v>
      </c>
      <c r="J1304" s="50">
        <v>657.55176339464742</v>
      </c>
      <c r="K1304" s="50">
        <v>627.52223956472892</v>
      </c>
      <c r="L1304" s="50">
        <v>532.1888324148515</v>
      </c>
      <c r="M1304" s="50">
        <v>482.38403882734553</v>
      </c>
      <c r="N1304" s="50">
        <v>583.54082129181609</v>
      </c>
      <c r="O1304" s="284">
        <v>569.66290132984977</v>
      </c>
      <c r="P1304" s="50">
        <v>579.32912836726871</v>
      </c>
      <c r="Q1304" s="50">
        <v>591.25167534407763</v>
      </c>
      <c r="R1304" s="50">
        <v>601.74088364203612</v>
      </c>
      <c r="S1304" s="50">
        <v>600.85753105577885</v>
      </c>
      <c r="T1304" s="50">
        <v>598.02301553963127</v>
      </c>
    </row>
    <row r="1305" spans="1:20" x14ac:dyDescent="0.25">
      <c r="A1305" t="str">
        <f t="shared" si="27"/>
        <v>311 grote kleinhandelszaken</v>
      </c>
      <c r="B1305" s="10">
        <v>311</v>
      </c>
      <c r="C1305" s="3" t="s">
        <v>93</v>
      </c>
      <c r="D1305" s="194"/>
      <c r="E1305" s="50">
        <v>317.43233721173499</v>
      </c>
      <c r="F1305" s="50">
        <v>346.93265171259986</v>
      </c>
      <c r="G1305" s="50">
        <v>362.7158964355188</v>
      </c>
      <c r="H1305" s="50">
        <v>364.62941681250277</v>
      </c>
      <c r="I1305" s="50">
        <v>377.56264319446319</v>
      </c>
      <c r="J1305" s="50">
        <v>461.28529681731015</v>
      </c>
      <c r="K1305" s="50">
        <v>424.12997436542122</v>
      </c>
      <c r="L1305" s="50">
        <v>359.24499684209667</v>
      </c>
      <c r="M1305" s="50">
        <v>317.18741916266038</v>
      </c>
      <c r="N1305" s="50">
        <v>405.72753180106906</v>
      </c>
      <c r="O1305" s="284">
        <v>395.83686388247685</v>
      </c>
      <c r="P1305" s="50">
        <v>403.38248088793017</v>
      </c>
      <c r="Q1305" s="50">
        <v>401.84198991965758</v>
      </c>
      <c r="R1305" s="50">
        <v>402.30548904077131</v>
      </c>
      <c r="S1305" s="50">
        <v>407.77614842964971</v>
      </c>
      <c r="T1305" s="50">
        <v>413.01394538229874</v>
      </c>
    </row>
    <row r="1306" spans="1:20" x14ac:dyDescent="0.25">
      <c r="A1306" t="str">
        <f t="shared" si="27"/>
        <v>311 grote kleinhandelszaken</v>
      </c>
      <c r="B1306" s="10">
        <v>311</v>
      </c>
      <c r="C1306" s="3" t="s">
        <v>94</v>
      </c>
      <c r="D1306" s="194"/>
      <c r="E1306" s="50">
        <v>301.74559438682434</v>
      </c>
      <c r="F1306" s="50">
        <v>344.50280574576192</v>
      </c>
      <c r="G1306" s="50">
        <v>378.98950098657457</v>
      </c>
      <c r="H1306" s="50">
        <v>373.29535368040013</v>
      </c>
      <c r="I1306" s="50">
        <v>390.69945817832451</v>
      </c>
      <c r="J1306" s="50">
        <v>456.50787837841006</v>
      </c>
      <c r="K1306" s="50">
        <v>422.58571927087041</v>
      </c>
      <c r="L1306" s="50">
        <v>310.87810017478387</v>
      </c>
      <c r="M1306" s="50">
        <v>266.59192610100007</v>
      </c>
      <c r="N1306" s="50">
        <v>339.96078732755586</v>
      </c>
      <c r="O1306" s="284">
        <v>321.69266717951155</v>
      </c>
      <c r="P1306" s="50">
        <v>317.20507860605545</v>
      </c>
      <c r="Q1306" s="50">
        <v>328.97577738764068</v>
      </c>
      <c r="R1306" s="50">
        <v>333.08662009890435</v>
      </c>
      <c r="S1306" s="50">
        <v>330.70922688658789</v>
      </c>
      <c r="T1306" s="50">
        <v>337.52107373782809</v>
      </c>
    </row>
    <row r="1307" spans="1:20" x14ac:dyDescent="0.25">
      <c r="A1307" t="str">
        <f t="shared" si="27"/>
        <v>311 grote kleinhandelszaken</v>
      </c>
      <c r="B1307" s="10">
        <v>311</v>
      </c>
      <c r="C1307" s="3" t="s">
        <v>95</v>
      </c>
      <c r="D1307" s="192"/>
      <c r="E1307" s="50">
        <v>174.75527005078214</v>
      </c>
      <c r="F1307" s="50">
        <v>231.50410005090231</v>
      </c>
      <c r="G1307" s="50">
        <v>270.51937185970394</v>
      </c>
      <c r="H1307" s="50">
        <v>286.49886670510278</v>
      </c>
      <c r="I1307" s="50">
        <v>312.07185446527302</v>
      </c>
      <c r="J1307" s="50">
        <v>396.63235850620146</v>
      </c>
      <c r="K1307" s="50">
        <v>374.19717925378598</v>
      </c>
      <c r="L1307" s="50">
        <v>270.01595092876397</v>
      </c>
      <c r="M1307" s="50">
        <v>217.73526583340029</v>
      </c>
      <c r="N1307" s="50">
        <v>291.89137572551203</v>
      </c>
      <c r="O1307" s="284">
        <v>271.07985143660358</v>
      </c>
      <c r="P1307" s="50">
        <v>265.4393302253323</v>
      </c>
      <c r="Q1307" s="50">
        <v>253.0838390530443</v>
      </c>
      <c r="R1307" s="50">
        <v>249.41910865853509</v>
      </c>
      <c r="S1307" s="50">
        <v>245.90986778481215</v>
      </c>
      <c r="T1307" s="50">
        <v>243.95137944187363</v>
      </c>
    </row>
    <row r="1308" spans="1:20" x14ac:dyDescent="0.25">
      <c r="A1308" t="str">
        <f t="shared" si="27"/>
        <v>311 grote kleinhandelszaken</v>
      </c>
      <c r="B1308" s="10">
        <v>311</v>
      </c>
      <c r="C1308" s="3" t="s">
        <v>96</v>
      </c>
      <c r="D1308" s="192"/>
      <c r="E1308" s="50">
        <v>97.165437477579403</v>
      </c>
      <c r="F1308" s="50">
        <v>134.9667462894844</v>
      </c>
      <c r="G1308" s="50">
        <v>165.83893967766284</v>
      </c>
      <c r="H1308" s="50">
        <v>181.39619815220823</v>
      </c>
      <c r="I1308" s="50">
        <v>213.54032559794945</v>
      </c>
      <c r="J1308" s="50">
        <v>297.71287500456253</v>
      </c>
      <c r="K1308" s="50">
        <v>296.91048493100811</v>
      </c>
      <c r="L1308" s="50">
        <v>226.42767430337889</v>
      </c>
      <c r="M1308" s="50">
        <v>197.68715571925384</v>
      </c>
      <c r="N1308" s="50">
        <v>278.35058656198868</v>
      </c>
      <c r="O1308" s="284">
        <v>255.95805950938708</v>
      </c>
      <c r="P1308" s="50">
        <v>250.44944102870446</v>
      </c>
      <c r="Q1308" s="50">
        <v>251.52745655357455</v>
      </c>
      <c r="R1308" s="50">
        <v>241.3612298233688</v>
      </c>
      <c r="S1308" s="50">
        <v>243.01699740464159</v>
      </c>
      <c r="T1308" s="50">
        <v>238.9109091387084</v>
      </c>
    </row>
    <row r="1309" spans="1:20" x14ac:dyDescent="0.25">
      <c r="A1309" t="str">
        <f t="shared" si="27"/>
        <v>311 grote kleinhandelszaken</v>
      </c>
      <c r="B1309" s="10">
        <v>311</v>
      </c>
      <c r="C1309" s="3" t="s">
        <v>97</v>
      </c>
      <c r="D1309" s="192"/>
      <c r="E1309" s="50">
        <v>81.894604997523672</v>
      </c>
      <c r="F1309" s="50">
        <v>91.240659719647638</v>
      </c>
      <c r="G1309" s="50">
        <v>112.57269455123428</v>
      </c>
      <c r="H1309" s="50">
        <v>142.46317438331818</v>
      </c>
      <c r="I1309" s="50">
        <v>154.24677496502008</v>
      </c>
      <c r="J1309" s="50">
        <v>206.37646154646086</v>
      </c>
      <c r="K1309" s="50">
        <v>234.53200857738207</v>
      </c>
      <c r="L1309" s="50">
        <v>230.43544759395769</v>
      </c>
      <c r="M1309" s="50">
        <v>231.03152819497103</v>
      </c>
      <c r="N1309" s="50">
        <v>305.28470710591643</v>
      </c>
      <c r="O1309" s="284">
        <v>321.46034247407806</v>
      </c>
      <c r="P1309" s="50">
        <v>344.35276799981102</v>
      </c>
      <c r="Q1309" s="50">
        <v>346.76150231828819</v>
      </c>
      <c r="R1309" s="50">
        <v>359.79372313216942</v>
      </c>
      <c r="S1309" s="50">
        <v>352.10809517525337</v>
      </c>
      <c r="T1309" s="50">
        <v>342.78329453818566</v>
      </c>
    </row>
    <row r="1310" spans="1:20" x14ac:dyDescent="0.25">
      <c r="A1310" t="str">
        <f t="shared" si="27"/>
        <v>311 grote kleinhandelszaken</v>
      </c>
      <c r="B1310" s="10">
        <v>311</v>
      </c>
      <c r="C1310" s="3" t="s">
        <v>98</v>
      </c>
      <c r="D1310" s="192"/>
      <c r="E1310" s="50">
        <v>4.7469003657248656</v>
      </c>
      <c r="F1310" s="50">
        <v>6.0522064726658433</v>
      </c>
      <c r="G1310" s="50">
        <v>9.6530106864920313</v>
      </c>
      <c r="H1310" s="50">
        <v>11.612352092718066</v>
      </c>
      <c r="I1310" s="50">
        <v>13.427278974078002</v>
      </c>
      <c r="J1310" s="50">
        <v>17.690650570382186</v>
      </c>
      <c r="K1310" s="50">
        <v>15.089053655205372</v>
      </c>
      <c r="L1310" s="50">
        <v>14.1774998164355</v>
      </c>
      <c r="M1310" s="50">
        <v>19.568669873588043</v>
      </c>
      <c r="N1310" s="50">
        <v>35.851278423203972</v>
      </c>
      <c r="O1310" s="284">
        <v>46.134409071584273</v>
      </c>
      <c r="P1310" s="50">
        <v>90.684954545964928</v>
      </c>
      <c r="Q1310" s="50">
        <v>113.80742596005953</v>
      </c>
      <c r="R1310" s="50">
        <v>137.00967221489881</v>
      </c>
      <c r="S1310" s="50">
        <v>153.4895817266663</v>
      </c>
      <c r="T1310" s="50">
        <v>173.20867174754548</v>
      </c>
    </row>
    <row r="1311" spans="1:20" x14ac:dyDescent="0.25">
      <c r="A1311" t="str">
        <f t="shared" si="27"/>
        <v>311 grote kleinhandelszaken</v>
      </c>
      <c r="B1311" s="10">
        <v>311</v>
      </c>
      <c r="C1311" s="3" t="s">
        <v>26</v>
      </c>
      <c r="D1311" s="194"/>
      <c r="E1311" s="50">
        <v>183.80694284082793</v>
      </c>
      <c r="F1311" s="50">
        <v>232.25961248179789</v>
      </c>
      <c r="G1311" s="50">
        <v>288.06464491538918</v>
      </c>
      <c r="H1311" s="50">
        <v>335.47172462824449</v>
      </c>
      <c r="I1311" s="50">
        <v>381.21437953704748</v>
      </c>
      <c r="J1311" s="50">
        <v>521.77998712140561</v>
      </c>
      <c r="K1311" s="50">
        <v>546.53154716359552</v>
      </c>
      <c r="L1311" s="50">
        <v>471.04062171377205</v>
      </c>
      <c r="M1311" s="50">
        <v>448.28735378781289</v>
      </c>
      <c r="N1311" s="50">
        <v>619.48657209110911</v>
      </c>
      <c r="O1311" s="284">
        <v>623.55281105504946</v>
      </c>
      <c r="P1311" s="50">
        <v>685.48716357448041</v>
      </c>
      <c r="Q1311" s="50">
        <v>712.09638483192225</v>
      </c>
      <c r="R1311" s="50">
        <v>738.16462517043703</v>
      </c>
      <c r="S1311" s="50">
        <v>748.61467430656126</v>
      </c>
      <c r="T1311" s="50">
        <v>754.90287542443957</v>
      </c>
    </row>
    <row r="1312" spans="1:20" x14ac:dyDescent="0.25">
      <c r="A1312" t="str">
        <f t="shared" si="27"/>
        <v>311 grote kleinhandelszaken</v>
      </c>
      <c r="B1312" s="10">
        <v>311</v>
      </c>
      <c r="C1312" s="3" t="s">
        <v>19</v>
      </c>
      <c r="D1312" s="194"/>
      <c r="E1312" s="50">
        <v>5589.401868036457</v>
      </c>
      <c r="F1312" s="50">
        <v>6311.2228595307161</v>
      </c>
      <c r="G1312" s="50">
        <v>6697.6487604195718</v>
      </c>
      <c r="H1312" s="50">
        <v>6750.7997369028135</v>
      </c>
      <c r="I1312" s="50">
        <v>7064.9333322393386</v>
      </c>
      <c r="J1312" s="50">
        <v>7735.4208365158938</v>
      </c>
      <c r="K1312" s="50">
        <v>7121.6181857896772</v>
      </c>
      <c r="L1312" s="50">
        <v>6004.8831779128659</v>
      </c>
      <c r="M1312" s="50">
        <v>5520.1426957920557</v>
      </c>
      <c r="N1312" s="50">
        <v>6288.3778780385355</v>
      </c>
      <c r="O1312" s="284">
        <v>6020.8747008678574</v>
      </c>
      <c r="P1312" s="50">
        <v>6076.6405342698126</v>
      </c>
      <c r="Q1312" s="50">
        <v>6126.135331209066</v>
      </c>
      <c r="R1312" s="50">
        <v>6188.5177360225716</v>
      </c>
      <c r="S1312" s="50">
        <v>6235.688457633325</v>
      </c>
      <c r="T1312" s="50">
        <v>6281.022453098657</v>
      </c>
    </row>
    <row r="1313" spans="1:20" x14ac:dyDescent="0.25">
      <c r="A1313" t="str">
        <f t="shared" si="27"/>
        <v>311 grote kleinhandelszaken</v>
      </c>
      <c r="B1313" s="10">
        <v>311</v>
      </c>
      <c r="C1313" s="3" t="s">
        <v>20</v>
      </c>
      <c r="D1313" s="194"/>
      <c r="E1313" s="193">
        <v>3.2884903819842687E-2</v>
      </c>
      <c r="F1313" s="193">
        <v>3.6801047538839095E-2</v>
      </c>
      <c r="G1313" s="193">
        <v>4.300981661172442E-2</v>
      </c>
      <c r="H1313" s="193">
        <v>4.9693627081604838E-2</v>
      </c>
      <c r="I1313" s="193">
        <v>5.3958666219461091E-2</v>
      </c>
      <c r="J1313" s="193">
        <v>6.7453341989913013E-2</v>
      </c>
      <c r="K1313" s="193">
        <v>7.6742607214485711E-2</v>
      </c>
      <c r="L1313" s="193">
        <v>7.8442928489658476E-2</v>
      </c>
      <c r="M1313" s="193">
        <v>8.1209377817268641E-2</v>
      </c>
      <c r="N1313" s="193">
        <v>9.8512936739154539E-2</v>
      </c>
      <c r="O1313" s="285">
        <v>0.10356515324345973</v>
      </c>
      <c r="P1313" s="193">
        <v>0.1128069300312579</v>
      </c>
      <c r="Q1313" s="193">
        <v>0.11623908815794663</v>
      </c>
      <c r="R1313" s="193">
        <v>0.11927971392465679</v>
      </c>
      <c r="S1313" s="193">
        <v>0.1200532514401286</v>
      </c>
      <c r="T1313" s="193">
        <v>0.12018789632761438</v>
      </c>
    </row>
    <row r="1314" spans="1:20" x14ac:dyDescent="0.25">
      <c r="A1314" t="str">
        <f t="shared" si="27"/>
        <v>311 grote kleinhandelszaken</v>
      </c>
      <c r="B1314" s="10">
        <v>311</v>
      </c>
      <c r="C1314" s="3" t="s">
        <v>29</v>
      </c>
      <c r="D1314" s="194"/>
      <c r="E1314" s="50">
        <v>5589.401868036457</v>
      </c>
      <c r="F1314" s="50">
        <v>6311.2228595307161</v>
      </c>
      <c r="G1314" s="50">
        <v>6697.6487604195718</v>
      </c>
      <c r="H1314" s="50">
        <v>6750.7997369028135</v>
      </c>
      <c r="I1314" s="50">
        <v>7006.9333322393386</v>
      </c>
      <c r="J1314" s="50">
        <v>6055.4208365158938</v>
      </c>
      <c r="K1314" s="50">
        <v>5653.6181857896772</v>
      </c>
      <c r="L1314" s="50">
        <v>6004.8831779128659</v>
      </c>
      <c r="M1314" s="50">
        <v>5520.1426957920557</v>
      </c>
      <c r="N1314" s="50">
        <v>6037.8312239386751</v>
      </c>
      <c r="O1314" s="284">
        <v>6020.8747008678574</v>
      </c>
      <c r="P1314" s="50">
        <v>6076.6405342698126</v>
      </c>
      <c r="Q1314" s="50">
        <v>6126.135331209066</v>
      </c>
      <c r="R1314" s="50">
        <v>6188.5177360225716</v>
      </c>
      <c r="S1314" s="50">
        <v>6235.688457633325</v>
      </c>
      <c r="T1314" s="50">
        <v>6281.022453098657</v>
      </c>
    </row>
    <row r="1315" spans="1:20" x14ac:dyDescent="0.25">
      <c r="A1315" t="str">
        <f t="shared" si="27"/>
        <v>313 apotheken en tarificatiediensten</v>
      </c>
      <c r="B1315" s="10">
        <v>313</v>
      </c>
      <c r="C1315" s="3" t="s">
        <v>25</v>
      </c>
      <c r="D1315" s="50">
        <v>5761</v>
      </c>
      <c r="E1315" s="50">
        <v>5896</v>
      </c>
      <c r="F1315" s="50">
        <v>6004</v>
      </c>
      <c r="G1315" s="50">
        <v>6117</v>
      </c>
      <c r="H1315" s="50">
        <v>6159</v>
      </c>
      <c r="I1315" s="50">
        <v>6223</v>
      </c>
      <c r="J1315" s="50">
        <v>6181</v>
      </c>
      <c r="K1315" s="50">
        <v>6224</v>
      </c>
      <c r="L1315" s="50">
        <v>6277</v>
      </c>
      <c r="M1315" s="50">
        <v>6340</v>
      </c>
      <c r="N1315" s="50">
        <v>6363.5873077382503</v>
      </c>
      <c r="O1315" s="284">
        <v>6426.9858789094096</v>
      </c>
      <c r="P1315" s="50">
        <v>6491.0160716223436</v>
      </c>
      <c r="Q1315" s="50">
        <v>6555.6841785389388</v>
      </c>
      <c r="R1315" s="50">
        <v>6620.9965550130264</v>
      </c>
      <c r="S1315" s="50">
        <v>6686.9596197150013</v>
      </c>
      <c r="T1315" s="50">
        <v>6753.579855262592</v>
      </c>
    </row>
    <row r="1316" spans="1:20" x14ac:dyDescent="0.25">
      <c r="A1316" t="str">
        <f t="shared" si="27"/>
        <v>313 apotheken en tarificatiediensten</v>
      </c>
      <c r="B1316" s="10">
        <v>313</v>
      </c>
      <c r="C1316" s="3" t="s">
        <v>83</v>
      </c>
      <c r="D1316" s="192"/>
      <c r="E1316" s="50">
        <v>135</v>
      </c>
      <c r="F1316" s="50">
        <v>108</v>
      </c>
      <c r="G1316" s="50">
        <v>113</v>
      </c>
      <c r="H1316" s="50">
        <v>42</v>
      </c>
      <c r="I1316" s="50">
        <v>64</v>
      </c>
      <c r="J1316" s="50">
        <v>-42</v>
      </c>
      <c r="K1316" s="50">
        <v>43</v>
      </c>
      <c r="L1316" s="50">
        <v>53</v>
      </c>
      <c r="M1316" s="50">
        <v>63</v>
      </c>
      <c r="N1316" s="50">
        <v>23.587307738250274</v>
      </c>
      <c r="O1316" s="284">
        <v>63.398571171159347</v>
      </c>
      <c r="P1316" s="50">
        <v>64.030192712933967</v>
      </c>
      <c r="Q1316" s="50">
        <v>64.668106916595207</v>
      </c>
      <c r="R1316" s="50">
        <v>65.312376474087614</v>
      </c>
      <c r="S1316" s="50">
        <v>65.963064701974872</v>
      </c>
      <c r="T1316" s="50">
        <v>66.62023554759071</v>
      </c>
    </row>
    <row r="1317" spans="1:20" x14ac:dyDescent="0.25">
      <c r="A1317" t="str">
        <f t="shared" si="27"/>
        <v>313 apotheken en tarificatiediensten</v>
      </c>
      <c r="B1317" s="10">
        <v>313</v>
      </c>
      <c r="C1317" s="3" t="s">
        <v>84</v>
      </c>
      <c r="D1317" s="192"/>
      <c r="E1317" s="193">
        <v>1.0234334316958862</v>
      </c>
      <c r="F1317" s="193">
        <v>1.0183175033921303</v>
      </c>
      <c r="G1317" s="193">
        <v>1.0188207861425715</v>
      </c>
      <c r="H1317" s="193">
        <v>1.0068661108386463</v>
      </c>
      <c r="I1317" s="193">
        <v>1.010391297288521</v>
      </c>
      <c r="J1317" s="193">
        <v>0.99325084364454441</v>
      </c>
      <c r="K1317" s="193">
        <v>1.0069568031062934</v>
      </c>
      <c r="L1317" s="193">
        <v>1.0085154241645244</v>
      </c>
      <c r="M1317" s="193">
        <v>1.0100366417078221</v>
      </c>
      <c r="N1317" s="193">
        <v>1.0037203955423109</v>
      </c>
      <c r="O1317" s="285">
        <v>1.0099627094129855</v>
      </c>
      <c r="P1317" s="193">
        <v>1.0099627094129853</v>
      </c>
      <c r="Q1317" s="193">
        <v>1.0099627094129859</v>
      </c>
      <c r="R1317" s="193">
        <v>1.009962709412985</v>
      </c>
      <c r="S1317" s="193">
        <v>1.0099627094129857</v>
      </c>
      <c r="T1317" s="193">
        <v>1.0099627094129857</v>
      </c>
    </row>
    <row r="1318" spans="1:20" x14ac:dyDescent="0.25">
      <c r="A1318" t="str">
        <f t="shared" si="27"/>
        <v>313 apotheken en tarificatiediensten</v>
      </c>
      <c r="B1318" s="10">
        <v>313</v>
      </c>
      <c r="C1318" s="3" t="s">
        <v>8</v>
      </c>
      <c r="D1318" s="50">
        <v>11</v>
      </c>
      <c r="E1318" s="50">
        <v>9</v>
      </c>
      <c r="F1318" s="50">
        <v>12</v>
      </c>
      <c r="G1318" s="50">
        <v>13</v>
      </c>
      <c r="H1318" s="50">
        <v>10</v>
      </c>
      <c r="I1318" s="50">
        <v>8</v>
      </c>
      <c r="J1318" s="50">
        <v>13</v>
      </c>
      <c r="K1318" s="50">
        <v>5</v>
      </c>
      <c r="L1318" s="50">
        <v>14</v>
      </c>
      <c r="M1318" s="50">
        <v>12</v>
      </c>
      <c r="N1318" s="50">
        <v>9.4981126467826389</v>
      </c>
      <c r="O1318" s="284">
        <v>9.557279221997538</v>
      </c>
      <c r="P1318" s="50">
        <v>9.745050509069431</v>
      </c>
      <c r="Q1318" s="50">
        <v>9.959076190412727</v>
      </c>
      <c r="R1318" s="50">
        <v>10.16785335242456</v>
      </c>
      <c r="S1318" s="50">
        <v>10.35092262223651</v>
      </c>
      <c r="T1318" s="50">
        <v>10.417110751332496</v>
      </c>
    </row>
    <row r="1319" spans="1:20" x14ac:dyDescent="0.25">
      <c r="A1319" t="str">
        <f t="shared" si="27"/>
        <v>313 apotheken en tarificatiediensten</v>
      </c>
      <c r="B1319" s="10">
        <v>313</v>
      </c>
      <c r="C1319" s="3" t="s">
        <v>9</v>
      </c>
      <c r="D1319" s="50">
        <v>524</v>
      </c>
      <c r="E1319" s="50">
        <v>512</v>
      </c>
      <c r="F1319" s="50">
        <v>490</v>
      </c>
      <c r="G1319" s="50">
        <v>486</v>
      </c>
      <c r="H1319" s="50">
        <v>418</v>
      </c>
      <c r="I1319" s="50">
        <v>424</v>
      </c>
      <c r="J1319" s="50">
        <v>396</v>
      </c>
      <c r="K1319" s="50">
        <v>404</v>
      </c>
      <c r="L1319" s="50">
        <v>393</v>
      </c>
      <c r="M1319" s="50">
        <v>404</v>
      </c>
      <c r="N1319" s="50">
        <v>395.10373262457506</v>
      </c>
      <c r="O1319" s="284">
        <v>397.56495156178545</v>
      </c>
      <c r="P1319" s="50">
        <v>405.37588612960781</v>
      </c>
      <c r="Q1319" s="50">
        <v>414.27895442548646</v>
      </c>
      <c r="R1319" s="50">
        <v>422.96369412749266</v>
      </c>
      <c r="S1319" s="50">
        <v>430.57903356611877</v>
      </c>
      <c r="T1319" s="50">
        <v>433.33233602038263</v>
      </c>
    </row>
    <row r="1320" spans="1:20" x14ac:dyDescent="0.25">
      <c r="A1320" t="str">
        <f t="shared" si="27"/>
        <v>313 apotheken en tarificatiediensten</v>
      </c>
      <c r="B1320" s="10">
        <v>313</v>
      </c>
      <c r="C1320" s="3" t="s">
        <v>10</v>
      </c>
      <c r="D1320" s="50">
        <v>1035</v>
      </c>
      <c r="E1320" s="50">
        <v>1164</v>
      </c>
      <c r="F1320" s="50">
        <v>1218</v>
      </c>
      <c r="G1320" s="50">
        <v>1297</v>
      </c>
      <c r="H1320" s="50">
        <v>1350</v>
      </c>
      <c r="I1320" s="50">
        <v>1267</v>
      </c>
      <c r="J1320" s="50">
        <v>1241</v>
      </c>
      <c r="K1320" s="50">
        <v>1178</v>
      </c>
      <c r="L1320" s="50">
        <v>1111</v>
      </c>
      <c r="M1320" s="50">
        <v>1053</v>
      </c>
      <c r="N1320" s="50">
        <v>1057.5748978856857</v>
      </c>
      <c r="O1320" s="284">
        <v>1064.1628472044736</v>
      </c>
      <c r="P1320" s="50">
        <v>1085.0703903276001</v>
      </c>
      <c r="Q1320" s="50">
        <v>1108.9012498371706</v>
      </c>
      <c r="R1320" s="50">
        <v>1132.1477087923943</v>
      </c>
      <c r="S1320" s="50">
        <v>1152.5317020684652</v>
      </c>
      <c r="T1320" s="50">
        <v>1159.9014718820126</v>
      </c>
    </row>
    <row r="1321" spans="1:20" x14ac:dyDescent="0.25">
      <c r="A1321" t="str">
        <f t="shared" si="27"/>
        <v>313 apotheken en tarificatiediensten</v>
      </c>
      <c r="B1321" s="10">
        <v>313</v>
      </c>
      <c r="C1321" s="3" t="s">
        <v>11</v>
      </c>
      <c r="D1321" s="50">
        <v>662</v>
      </c>
      <c r="E1321" s="50">
        <v>688</v>
      </c>
      <c r="F1321" s="50">
        <v>762</v>
      </c>
      <c r="G1321" s="50">
        <v>773</v>
      </c>
      <c r="H1321" s="50">
        <v>824</v>
      </c>
      <c r="I1321" s="50">
        <v>932</v>
      </c>
      <c r="J1321" s="50">
        <v>973</v>
      </c>
      <c r="K1321" s="50">
        <v>1016</v>
      </c>
      <c r="L1321" s="50">
        <v>1095</v>
      </c>
      <c r="M1321" s="50">
        <v>1116</v>
      </c>
      <c r="N1321" s="50">
        <v>1086.2979082756528</v>
      </c>
      <c r="O1321" s="284">
        <v>1062.7889064019121</v>
      </c>
      <c r="P1321" s="50">
        <v>1030.037214540891</v>
      </c>
      <c r="Q1321" s="50">
        <v>991.09596645104602</v>
      </c>
      <c r="R1321" s="50">
        <v>950.63637218188842</v>
      </c>
      <c r="S1321" s="50">
        <v>965.977771811004</v>
      </c>
      <c r="T1321" s="50">
        <v>982.87752016917284</v>
      </c>
    </row>
    <row r="1322" spans="1:20" x14ac:dyDescent="0.25">
      <c r="A1322" t="str">
        <f t="shared" si="27"/>
        <v>313 apotheken en tarificatiediensten</v>
      </c>
      <c r="B1322" s="10">
        <v>313</v>
      </c>
      <c r="C1322" s="3" t="s">
        <v>12</v>
      </c>
      <c r="D1322" s="50">
        <v>584</v>
      </c>
      <c r="E1322" s="50">
        <v>581</v>
      </c>
      <c r="F1322" s="50">
        <v>585</v>
      </c>
      <c r="G1322" s="50">
        <v>601</v>
      </c>
      <c r="H1322" s="50">
        <v>611</v>
      </c>
      <c r="I1322" s="50">
        <v>618</v>
      </c>
      <c r="J1322" s="50">
        <v>616</v>
      </c>
      <c r="K1322" s="50">
        <v>667</v>
      </c>
      <c r="L1322" s="50">
        <v>658</v>
      </c>
      <c r="M1322" s="50">
        <v>718</v>
      </c>
      <c r="N1322" s="50">
        <v>796.22380742820326</v>
      </c>
      <c r="O1322" s="284">
        <v>866.38964950236164</v>
      </c>
      <c r="P1322" s="50">
        <v>925.89535815435613</v>
      </c>
      <c r="Q1322" s="50">
        <v>996.92442627521245</v>
      </c>
      <c r="R1322" s="50">
        <v>1043.4516163774222</v>
      </c>
      <c r="S1322" s="50">
        <v>1015.6803837434074</v>
      </c>
      <c r="T1322" s="50">
        <v>993.69964359593905</v>
      </c>
    </row>
    <row r="1323" spans="1:20" x14ac:dyDescent="0.25">
      <c r="A1323" t="str">
        <f t="shared" si="27"/>
        <v>313 apotheken en tarificatiediensten</v>
      </c>
      <c r="B1323" s="10">
        <v>313</v>
      </c>
      <c r="C1323" s="3" t="s">
        <v>13</v>
      </c>
      <c r="D1323" s="50">
        <v>622</v>
      </c>
      <c r="E1323" s="50">
        <v>620</v>
      </c>
      <c r="F1323" s="50">
        <v>577</v>
      </c>
      <c r="G1323" s="50">
        <v>570</v>
      </c>
      <c r="H1323" s="50">
        <v>565</v>
      </c>
      <c r="I1323" s="50">
        <v>574</v>
      </c>
      <c r="J1323" s="50">
        <v>551</v>
      </c>
      <c r="K1323" s="50">
        <v>561</v>
      </c>
      <c r="L1323" s="50">
        <v>574</v>
      </c>
      <c r="M1323" s="50">
        <v>597</v>
      </c>
      <c r="N1323" s="50">
        <v>590.01466771011837</v>
      </c>
      <c r="O1323" s="284">
        <v>579.21555219539903</v>
      </c>
      <c r="P1323" s="50">
        <v>611.82089537793036</v>
      </c>
      <c r="Q1323" s="50">
        <v>616.91806226726544</v>
      </c>
      <c r="R1323" s="50">
        <v>671.32460623565339</v>
      </c>
      <c r="S1323" s="50">
        <v>744.46327854762023</v>
      </c>
      <c r="T1323" s="50">
        <v>810.06781378665551</v>
      </c>
    </row>
    <row r="1324" spans="1:20" x14ac:dyDescent="0.25">
      <c r="A1324" t="str">
        <f t="shared" si="27"/>
        <v>313 apotheken en tarificatiediensten</v>
      </c>
      <c r="B1324" s="10">
        <v>313</v>
      </c>
      <c r="C1324" s="3" t="s">
        <v>14</v>
      </c>
      <c r="D1324" s="50">
        <v>757</v>
      </c>
      <c r="E1324" s="50">
        <v>714</v>
      </c>
      <c r="F1324" s="50">
        <v>722</v>
      </c>
      <c r="G1324" s="50">
        <v>687</v>
      </c>
      <c r="H1324" s="50">
        <v>654</v>
      </c>
      <c r="I1324" s="50">
        <v>637</v>
      </c>
      <c r="J1324" s="50">
        <v>615</v>
      </c>
      <c r="K1324" s="50">
        <v>564</v>
      </c>
      <c r="L1324" s="50">
        <v>557</v>
      </c>
      <c r="M1324" s="50">
        <v>535</v>
      </c>
      <c r="N1324" s="50">
        <v>534.76245802489007</v>
      </c>
      <c r="O1324" s="284">
        <v>538.3297485110179</v>
      </c>
      <c r="P1324" s="50">
        <v>541.70641286209218</v>
      </c>
      <c r="Q1324" s="50">
        <v>557.21631430591719</v>
      </c>
      <c r="R1324" s="50">
        <v>558.19051521265328</v>
      </c>
      <c r="S1324" s="50">
        <v>551.65928199687346</v>
      </c>
      <c r="T1324" s="50">
        <v>541.56219011579776</v>
      </c>
    </row>
    <row r="1325" spans="1:20" x14ac:dyDescent="0.25">
      <c r="A1325" t="str">
        <f t="shared" si="27"/>
        <v>313 apotheken en tarificatiediensten</v>
      </c>
      <c r="B1325" s="10">
        <v>313</v>
      </c>
      <c r="C1325" s="3" t="s">
        <v>15</v>
      </c>
      <c r="D1325" s="50">
        <v>684</v>
      </c>
      <c r="E1325" s="50">
        <v>697</v>
      </c>
      <c r="F1325" s="50">
        <v>691</v>
      </c>
      <c r="G1325" s="50">
        <v>715</v>
      </c>
      <c r="H1325" s="50">
        <v>731</v>
      </c>
      <c r="I1325" s="50">
        <v>712</v>
      </c>
      <c r="J1325" s="50">
        <v>696</v>
      </c>
      <c r="K1325" s="50">
        <v>701</v>
      </c>
      <c r="L1325" s="50">
        <v>683</v>
      </c>
      <c r="M1325" s="50">
        <v>659</v>
      </c>
      <c r="N1325" s="50">
        <v>640.59267444989359</v>
      </c>
      <c r="O1325" s="284">
        <v>619.97538987721794</v>
      </c>
      <c r="P1325" s="50">
        <v>564.8801110993511</v>
      </c>
      <c r="Q1325" s="50">
        <v>536.26619954178148</v>
      </c>
      <c r="R1325" s="50">
        <v>517.66312470800949</v>
      </c>
      <c r="S1325" s="50">
        <v>517.06757747313793</v>
      </c>
      <c r="T1325" s="50">
        <v>519.88179690782886</v>
      </c>
    </row>
    <row r="1326" spans="1:20" x14ac:dyDescent="0.25">
      <c r="A1326" t="str">
        <f t="shared" si="27"/>
        <v>313 apotheken en tarificatiediensten</v>
      </c>
      <c r="B1326" s="10">
        <v>313</v>
      </c>
      <c r="C1326" s="3" t="s">
        <v>16</v>
      </c>
      <c r="D1326" s="50">
        <v>504</v>
      </c>
      <c r="E1326" s="50">
        <v>519</v>
      </c>
      <c r="F1326" s="50">
        <v>540</v>
      </c>
      <c r="G1326" s="50">
        <v>571</v>
      </c>
      <c r="H1326" s="50">
        <v>586</v>
      </c>
      <c r="I1326" s="50">
        <v>641</v>
      </c>
      <c r="J1326" s="50">
        <v>653</v>
      </c>
      <c r="K1326" s="50">
        <v>667</v>
      </c>
      <c r="L1326" s="50">
        <v>702</v>
      </c>
      <c r="M1326" s="50">
        <v>712</v>
      </c>
      <c r="N1326" s="50">
        <v>695.55032947265954</v>
      </c>
      <c r="O1326" s="284">
        <v>672.1142306838459</v>
      </c>
      <c r="P1326" s="50">
        <v>676.85295906199485</v>
      </c>
      <c r="Q1326" s="50">
        <v>647.91189408200717</v>
      </c>
      <c r="R1326" s="50">
        <v>630.08442656539091</v>
      </c>
      <c r="S1326" s="50">
        <v>611.52072154640871</v>
      </c>
      <c r="T1326" s="50">
        <v>591.40747167764016</v>
      </c>
    </row>
    <row r="1327" spans="1:20" x14ac:dyDescent="0.25">
      <c r="A1327" t="str">
        <f t="shared" si="27"/>
        <v>313 apotheken en tarificatiediensten</v>
      </c>
      <c r="B1327" s="10">
        <v>313</v>
      </c>
      <c r="C1327" s="3" t="s">
        <v>17</v>
      </c>
      <c r="D1327" s="50">
        <v>296</v>
      </c>
      <c r="E1327" s="50">
        <v>317</v>
      </c>
      <c r="F1327" s="50">
        <v>323</v>
      </c>
      <c r="G1327" s="50">
        <v>316</v>
      </c>
      <c r="H1327" s="50">
        <v>317</v>
      </c>
      <c r="I1327" s="50">
        <v>317</v>
      </c>
      <c r="J1327" s="50">
        <v>338</v>
      </c>
      <c r="K1327" s="50">
        <v>366</v>
      </c>
      <c r="L1327" s="50">
        <v>400</v>
      </c>
      <c r="M1327" s="50">
        <v>420</v>
      </c>
      <c r="N1327" s="50">
        <v>439.6175947836407</v>
      </c>
      <c r="O1327" s="284">
        <v>460.13399392423258</v>
      </c>
      <c r="P1327" s="50">
        <v>455.53125408135691</v>
      </c>
      <c r="Q1327" s="50">
        <v>480.88262217970134</v>
      </c>
      <c r="R1327" s="50">
        <v>473.40666943277654</v>
      </c>
      <c r="S1327" s="50">
        <v>459.42883035612863</v>
      </c>
      <c r="T1327" s="50">
        <v>444.88353579322268</v>
      </c>
    </row>
    <row r="1328" spans="1:20" x14ac:dyDescent="0.25">
      <c r="A1328" t="str">
        <f t="shared" si="27"/>
        <v>313 apotheken en tarificatiediensten</v>
      </c>
      <c r="B1328" s="10">
        <v>313</v>
      </c>
      <c r="C1328" s="3" t="s">
        <v>85</v>
      </c>
      <c r="D1328" s="50">
        <v>82</v>
      </c>
      <c r="E1328" s="50">
        <v>75</v>
      </c>
      <c r="F1328" s="50">
        <v>84</v>
      </c>
      <c r="G1328" s="50">
        <v>88</v>
      </c>
      <c r="H1328" s="50">
        <v>93</v>
      </c>
      <c r="I1328" s="50">
        <v>93</v>
      </c>
      <c r="J1328" s="50">
        <v>89</v>
      </c>
      <c r="K1328" s="50">
        <v>95</v>
      </c>
      <c r="L1328" s="50">
        <v>90</v>
      </c>
      <c r="M1328" s="50">
        <v>114</v>
      </c>
      <c r="N1328" s="50">
        <v>118.35112443614685</v>
      </c>
      <c r="O1328" s="284">
        <v>156.75332982516514</v>
      </c>
      <c r="P1328" s="50">
        <v>184.10053947809647</v>
      </c>
      <c r="Q1328" s="50">
        <v>195.32941298293841</v>
      </c>
      <c r="R1328" s="50">
        <v>210.95996802692295</v>
      </c>
      <c r="S1328" s="50">
        <v>227.70011598359815</v>
      </c>
      <c r="T1328" s="50">
        <v>265.54896456260371</v>
      </c>
    </row>
    <row r="1329" spans="1:21" x14ac:dyDescent="0.25">
      <c r="A1329" t="str">
        <f t="shared" si="27"/>
        <v>313 apotheken en tarificatiediensten</v>
      </c>
      <c r="B1329" s="10">
        <v>313</v>
      </c>
      <c r="C1329" s="3" t="s">
        <v>6</v>
      </c>
      <c r="D1329" s="50">
        <v>882</v>
      </c>
      <c r="E1329" s="50">
        <v>911</v>
      </c>
      <c r="F1329" s="50">
        <v>947</v>
      </c>
      <c r="G1329" s="50">
        <v>975</v>
      </c>
      <c r="H1329" s="50">
        <v>996</v>
      </c>
      <c r="I1329" s="50">
        <v>1051</v>
      </c>
      <c r="J1329" s="50">
        <v>1080</v>
      </c>
      <c r="K1329" s="50">
        <v>1128</v>
      </c>
      <c r="L1329" s="50">
        <v>1192</v>
      </c>
      <c r="M1329" s="50">
        <v>1246</v>
      </c>
      <c r="N1329" s="50">
        <v>1253.5190486924471</v>
      </c>
      <c r="O1329" s="284">
        <v>1289.0015544332437</v>
      </c>
      <c r="P1329" s="50">
        <v>1316.484752621448</v>
      </c>
      <c r="Q1329" s="50">
        <v>1324.1239292446469</v>
      </c>
      <c r="R1329" s="50">
        <v>1314.4510640250905</v>
      </c>
      <c r="S1329" s="50">
        <v>1298.6496678861354</v>
      </c>
      <c r="T1329" s="50">
        <v>1301.8399720334667</v>
      </c>
    </row>
    <row r="1330" spans="1:21" x14ac:dyDescent="0.25">
      <c r="A1330" t="str">
        <f t="shared" si="27"/>
        <v>313 apotheken en tarificatiediensten</v>
      </c>
      <c r="B1330" s="10">
        <v>313</v>
      </c>
      <c r="C1330" s="3" t="s">
        <v>86</v>
      </c>
      <c r="D1330" s="193">
        <v>1.0078339866989889</v>
      </c>
      <c r="E1330" s="192"/>
      <c r="F1330" s="192"/>
      <c r="G1330" s="192"/>
      <c r="H1330" s="192"/>
      <c r="I1330" s="192"/>
      <c r="J1330" s="192"/>
      <c r="K1330" s="192"/>
      <c r="L1330" s="192"/>
      <c r="M1330" s="192"/>
      <c r="N1330" s="192"/>
      <c r="O1330" s="286"/>
      <c r="P1330" s="192"/>
      <c r="Q1330" s="192"/>
      <c r="R1330" s="192"/>
      <c r="S1330" s="192"/>
      <c r="T1330" s="192"/>
    </row>
    <row r="1331" spans="1:21" x14ac:dyDescent="0.25">
      <c r="A1331" t="str">
        <f t="shared" si="27"/>
        <v>313 apotheken en tarificatiediensten</v>
      </c>
      <c r="B1331" s="10">
        <v>313</v>
      </c>
      <c r="C1331" s="41" t="s">
        <v>87</v>
      </c>
      <c r="D1331" s="192"/>
      <c r="E1331" s="193">
        <v>-7.7997224984486246E-3</v>
      </c>
      <c r="F1331" s="193">
        <v>-5.2417583465707018E-3</v>
      </c>
      <c r="G1331" s="193">
        <v>-5.4933997217913033E-3</v>
      </c>
      <c r="H1331" s="193">
        <v>4.839379301713187E-4</v>
      </c>
      <c r="I1331" s="193">
        <v>-1.2786552947660068E-3</v>
      </c>
      <c r="J1331" s="193">
        <v>7.2915715272222625E-3</v>
      </c>
      <c r="K1331" s="193">
        <v>4.3859179634775369E-4</v>
      </c>
      <c r="L1331" s="193">
        <v>-3.40718732767753E-4</v>
      </c>
      <c r="M1331" s="193">
        <v>-1.1013275044166049E-3</v>
      </c>
      <c r="N1331" s="193">
        <v>2.0567955783390435E-3</v>
      </c>
      <c r="O1331" s="285">
        <v>-1.0643613569982779E-3</v>
      </c>
      <c r="P1331" s="193">
        <v>-1.0643613569981669E-3</v>
      </c>
      <c r="Q1331" s="193">
        <v>-1.0643613569985E-3</v>
      </c>
      <c r="R1331" s="193">
        <v>-1.0643613569980559E-3</v>
      </c>
      <c r="S1331" s="193">
        <v>-1.064361356998389E-3</v>
      </c>
      <c r="T1331" s="193">
        <v>-1.064361356998389E-3</v>
      </c>
      <c r="U1331" s="8"/>
    </row>
    <row r="1332" spans="1:21" x14ac:dyDescent="0.25">
      <c r="A1332" t="str">
        <f t="shared" si="27"/>
        <v>313 apotheken en tarificatiediensten</v>
      </c>
      <c r="B1332" s="10">
        <v>313</v>
      </c>
      <c r="C1332" s="41" t="s">
        <v>88</v>
      </c>
      <c r="D1332" s="194"/>
      <c r="E1332" s="50">
        <v>3.1955695121443948</v>
      </c>
      <c r="F1332" s="50">
        <v>2.6375785509395882</v>
      </c>
      <c r="G1332" s="50">
        <v>3.5137517047501365</v>
      </c>
      <c r="H1332" s="50">
        <v>3.8842697362881622</v>
      </c>
      <c r="I1332" s="50">
        <v>2.970273864895367</v>
      </c>
      <c r="J1332" s="50">
        <v>2.4447809064921997</v>
      </c>
      <c r="K1332" s="50">
        <v>3.883680236548456</v>
      </c>
      <c r="L1332" s="50">
        <v>1.4898266152576747</v>
      </c>
      <c r="M1332" s="50">
        <v>4.1608659999184052</v>
      </c>
      <c r="N1332" s="50">
        <v>3.6043540483517011</v>
      </c>
      <c r="O1332" s="284">
        <v>2.8232349640175038</v>
      </c>
      <c r="P1332" s="50">
        <v>2.8408217362595098</v>
      </c>
      <c r="Q1332" s="50">
        <v>2.8966351891647539</v>
      </c>
      <c r="R1332" s="50">
        <v>2.9602525423418382</v>
      </c>
      <c r="S1332" s="50">
        <v>3.0223098168130758</v>
      </c>
      <c r="T1332" s="50">
        <v>3.0767256342065794</v>
      </c>
    </row>
    <row r="1333" spans="1:21" x14ac:dyDescent="0.25">
      <c r="A1333" t="str">
        <f t="shared" si="27"/>
        <v>313 apotheken en tarificatiediensten</v>
      </c>
      <c r="B1333" s="10">
        <v>313</v>
      </c>
      <c r="C1333" s="41" t="s">
        <v>89</v>
      </c>
      <c r="D1333" s="194"/>
      <c r="E1333" s="50">
        <v>139.30470707198742</v>
      </c>
      <c r="F1333" s="50">
        <v>137.42420058632936</v>
      </c>
      <c r="G1333" s="50">
        <v>131.39595019352743</v>
      </c>
      <c r="H1333" s="50">
        <v>133.22831629080144</v>
      </c>
      <c r="I1333" s="50">
        <v>113.85055333558732</v>
      </c>
      <c r="J1333" s="50">
        <v>119.11854797704223</v>
      </c>
      <c r="K1333" s="50">
        <v>108.53844879758482</v>
      </c>
      <c r="L1333" s="50">
        <v>110.41630327912691</v>
      </c>
      <c r="M1333" s="50">
        <v>107.11099953664515</v>
      </c>
      <c r="N1333" s="50">
        <v>111.38489906081405</v>
      </c>
      <c r="O1333" s="284">
        <v>107.69897116785786</v>
      </c>
      <c r="P1333" s="50">
        <v>108.3698601660347</v>
      </c>
      <c r="Q1333" s="50">
        <v>110.4989962570197</v>
      </c>
      <c r="R1333" s="50">
        <v>112.92583057046434</v>
      </c>
      <c r="S1333" s="50">
        <v>115.29315199401417</v>
      </c>
      <c r="T1333" s="50">
        <v>117.36897197472126</v>
      </c>
    </row>
    <row r="1334" spans="1:21" x14ac:dyDescent="0.25">
      <c r="A1334" t="str">
        <f t="shared" si="27"/>
        <v>313 apotheken en tarificatiediensten</v>
      </c>
      <c r="B1334" s="10">
        <v>313</v>
      </c>
      <c r="C1334" s="41" t="s">
        <v>90</v>
      </c>
      <c r="D1334" s="194"/>
      <c r="E1334" s="50">
        <v>213.10039340350357</v>
      </c>
      <c r="F1334" s="50">
        <v>242.6382025642624</v>
      </c>
      <c r="G1334" s="50">
        <v>253.58811482841051</v>
      </c>
      <c r="H1334" s="50">
        <v>277.78855515499652</v>
      </c>
      <c r="I1334" s="50">
        <v>286.76047559910666</v>
      </c>
      <c r="J1334" s="50">
        <v>279.98849411239848</v>
      </c>
      <c r="K1334" s="50">
        <v>265.73832602413984</v>
      </c>
      <c r="L1334" s="50">
        <v>251.32995612614329</v>
      </c>
      <c r="M1334" s="50">
        <v>236.19026183478744</v>
      </c>
      <c r="N1334" s="50">
        <v>227.18540073668279</v>
      </c>
      <c r="O1334" s="284">
        <v>224.87158055555656</v>
      </c>
      <c r="P1334" s="50">
        <v>226.27237266862352</v>
      </c>
      <c r="Q1334" s="50">
        <v>230.7179322947359</v>
      </c>
      <c r="R1334" s="50">
        <v>235.78507510857216</v>
      </c>
      <c r="S1334" s="50">
        <v>240.72795714750049</v>
      </c>
      <c r="T1334" s="50">
        <v>245.06219465180192</v>
      </c>
    </row>
    <row r="1335" spans="1:21" x14ac:dyDescent="0.25">
      <c r="A1335" t="str">
        <f t="shared" si="27"/>
        <v>313 apotheken en tarificatiediensten</v>
      </c>
      <c r="B1335" s="10">
        <v>313</v>
      </c>
      <c r="C1335" s="41" t="s">
        <v>91</v>
      </c>
      <c r="D1335" s="194"/>
      <c r="E1335" s="50">
        <v>103.1957166222774</v>
      </c>
      <c r="F1335" s="50">
        <v>109.00859993487094</v>
      </c>
      <c r="G1335" s="50">
        <v>120.54161140925001</v>
      </c>
      <c r="H1335" s="50">
        <v>126.90219541618792</v>
      </c>
      <c r="I1335" s="50">
        <v>133.82240846459064</v>
      </c>
      <c r="J1335" s="50">
        <v>159.34969009833392</v>
      </c>
      <c r="K1335" s="50">
        <v>159.69175937602103</v>
      </c>
      <c r="L1335" s="50">
        <v>165.95727243051459</v>
      </c>
      <c r="M1335" s="50">
        <v>178.0285638196641</v>
      </c>
      <c r="N1335" s="50">
        <v>184.96727560943759</v>
      </c>
      <c r="O1335" s="284">
        <v>176.65390646836153</v>
      </c>
      <c r="P1335" s="50">
        <v>172.83086954034198</v>
      </c>
      <c r="Q1335" s="50">
        <v>167.50478517009606</v>
      </c>
      <c r="R1335" s="50">
        <v>161.17215436466267</v>
      </c>
      <c r="S1335" s="50">
        <v>154.59260990699414</v>
      </c>
      <c r="T1335" s="50">
        <v>157.08743030067185</v>
      </c>
    </row>
    <row r="1336" spans="1:21" x14ac:dyDescent="0.25">
      <c r="A1336" t="str">
        <f t="shared" si="27"/>
        <v>313 apotheken en tarificatiediensten</v>
      </c>
      <c r="B1336" s="10">
        <v>313</v>
      </c>
      <c r="C1336" s="41" t="s">
        <v>92</v>
      </c>
      <c r="D1336" s="194"/>
      <c r="E1336" s="50">
        <v>67.752532891407142</v>
      </c>
      <c r="F1336" s="50">
        <v>68.890666230301946</v>
      </c>
      <c r="G1336" s="50">
        <v>69.2177463268671</v>
      </c>
      <c r="H1336" s="50">
        <v>74.703261197969923</v>
      </c>
      <c r="I1336" s="50">
        <v>74.86929945297365</v>
      </c>
      <c r="J1336" s="50">
        <v>81.023449377196144</v>
      </c>
      <c r="K1336" s="50">
        <v>76.539802052695251</v>
      </c>
      <c r="L1336" s="50">
        <v>82.35690112569641</v>
      </c>
      <c r="M1336" s="50">
        <v>80.74515802002152</v>
      </c>
      <c r="N1336" s="50">
        <v>90.375470760007389</v>
      </c>
      <c r="O1336" s="284">
        <v>97.736450272074165</v>
      </c>
      <c r="P1336" s="50">
        <v>106.34930544005738</v>
      </c>
      <c r="Q1336" s="50">
        <v>113.653629526215</v>
      </c>
      <c r="R1336" s="50">
        <v>122.37244566748211</v>
      </c>
      <c r="S1336" s="50">
        <v>128.0836569617183</v>
      </c>
      <c r="T1336" s="50">
        <v>124.67473892635381</v>
      </c>
    </row>
    <row r="1337" spans="1:21" x14ac:dyDescent="0.25">
      <c r="A1337" t="str">
        <f t="shared" si="27"/>
        <v>313 apotheken en tarificatiediensten</v>
      </c>
      <c r="B1337" s="10">
        <v>313</v>
      </c>
      <c r="C1337" s="41" t="s">
        <v>93</v>
      </c>
      <c r="D1337" s="194"/>
      <c r="E1337" s="50">
        <v>61.13033022190362</v>
      </c>
      <c r="F1337" s="50">
        <v>62.519707448730621</v>
      </c>
      <c r="G1337" s="50">
        <v>58.038466148945403</v>
      </c>
      <c r="H1337" s="50">
        <v>60.741442435446913</v>
      </c>
      <c r="I1337" s="50">
        <v>59.212757592870943</v>
      </c>
      <c r="J1337" s="50">
        <v>65.075279856543261</v>
      </c>
      <c r="K1337" s="50">
        <v>58.691741967861894</v>
      </c>
      <c r="L1337" s="50">
        <v>59.319734640662617</v>
      </c>
      <c r="M1337" s="50">
        <v>60.257755812382548</v>
      </c>
      <c r="N1337" s="50">
        <v>64.557664672029475</v>
      </c>
      <c r="O1337" s="284">
        <v>61.960764876851648</v>
      </c>
      <c r="P1337" s="50">
        <v>60.826688905685799</v>
      </c>
      <c r="Q1337" s="50">
        <v>64.25075971820047</v>
      </c>
      <c r="R1337" s="50">
        <v>64.78604193481732</v>
      </c>
      <c r="S1337" s="50">
        <v>70.499579687481301</v>
      </c>
      <c r="T1337" s="50">
        <v>78.180283789490787</v>
      </c>
    </row>
    <row r="1338" spans="1:21" x14ac:dyDescent="0.25">
      <c r="A1338" t="str">
        <f t="shared" si="27"/>
        <v>313 apotheken en tarificatiediensten</v>
      </c>
      <c r="B1338" s="10">
        <v>313</v>
      </c>
      <c r="C1338" s="41" t="s">
        <v>94</v>
      </c>
      <c r="D1338" s="194"/>
      <c r="E1338" s="50">
        <v>73.378474728750163</v>
      </c>
      <c r="F1338" s="50">
        <v>71.036731128783799</v>
      </c>
      <c r="G1338" s="50">
        <v>71.650975816421123</v>
      </c>
      <c r="H1338" s="50">
        <v>72.284021529060794</v>
      </c>
      <c r="I1338" s="50">
        <v>67.659127320564593</v>
      </c>
      <c r="J1338" s="50">
        <v>71.359638313128912</v>
      </c>
      <c r="K1338" s="50">
        <v>64.680515679914507</v>
      </c>
      <c r="L1338" s="50">
        <v>58.877234460719961</v>
      </c>
      <c r="M1338" s="50">
        <v>57.722829557136656</v>
      </c>
      <c r="N1338" s="50">
        <v>57.132529086380394</v>
      </c>
      <c r="O1338" s="284">
        <v>55.438084477922082</v>
      </c>
      <c r="P1338" s="50">
        <v>55.807900549262811</v>
      </c>
      <c r="Q1338" s="50">
        <v>56.1579546728072</v>
      </c>
      <c r="R1338" s="50">
        <v>57.765844706193064</v>
      </c>
      <c r="S1338" s="50">
        <v>57.866838766930755</v>
      </c>
      <c r="T1338" s="50">
        <v>57.189754851768264</v>
      </c>
    </row>
    <row r="1339" spans="1:21" x14ac:dyDescent="0.25">
      <c r="A1339" t="str">
        <f t="shared" si="27"/>
        <v>313 apotheken en tarificatiediensten</v>
      </c>
      <c r="B1339" s="10">
        <v>313</v>
      </c>
      <c r="C1339" s="41" t="s">
        <v>95</v>
      </c>
      <c r="D1339" s="192"/>
      <c r="E1339" s="50">
        <v>45.661256541064141</v>
      </c>
      <c r="F1339" s="50">
        <v>48.311988454095321</v>
      </c>
      <c r="G1339" s="50">
        <v>47.722219140827114</v>
      </c>
      <c r="H1339" s="50">
        <v>53.653516660938202</v>
      </c>
      <c r="I1339" s="50">
        <v>53.565699148578965</v>
      </c>
      <c r="J1339" s="50">
        <v>58.275432131712861</v>
      </c>
      <c r="K1339" s="50">
        <v>52.196197966401442</v>
      </c>
      <c r="L1339" s="50">
        <v>52.024873972031706</v>
      </c>
      <c r="M1339" s="50">
        <v>50.169504098974755</v>
      </c>
      <c r="N1339" s="50">
        <v>50.487796378335922</v>
      </c>
      <c r="O1339" s="284">
        <v>47.078170443219989</v>
      </c>
      <c r="P1339" s="50">
        <v>45.562973539005824</v>
      </c>
      <c r="Q1339" s="50">
        <v>41.513934222175259</v>
      </c>
      <c r="R1339" s="50">
        <v>39.411052532947174</v>
      </c>
      <c r="S1339" s="50">
        <v>38.043883093264625</v>
      </c>
      <c r="T1339" s="50">
        <v>38.000115383534961</v>
      </c>
    </row>
    <row r="1340" spans="1:21" x14ac:dyDescent="0.25">
      <c r="A1340" t="str">
        <f t="shared" si="27"/>
        <v>313 apotheken en tarificatiediensten</v>
      </c>
      <c r="B1340" s="10">
        <v>313</v>
      </c>
      <c r="C1340" s="41" t="s">
        <v>96</v>
      </c>
      <c r="D1340" s="192"/>
      <c r="E1340" s="50">
        <v>33.21548636314904</v>
      </c>
      <c r="F1340" s="50">
        <v>35.531625899734067</v>
      </c>
      <c r="G1340" s="50">
        <v>36.833435402768927</v>
      </c>
      <c r="H1340" s="50">
        <v>42.361007234420761</v>
      </c>
      <c r="I1340" s="50">
        <v>42.440938652797179</v>
      </c>
      <c r="J1340" s="50">
        <v>51.917818595015625</v>
      </c>
      <c r="K1340" s="50">
        <v>48.414763272470928</v>
      </c>
      <c r="L1340" s="50">
        <v>48.932951948654399</v>
      </c>
      <c r="M1340" s="50">
        <v>50.966700720196641</v>
      </c>
      <c r="N1340" s="50">
        <v>53.941305732899238</v>
      </c>
      <c r="O1340" s="284">
        <v>50.52415266796374</v>
      </c>
      <c r="P1340" s="50">
        <v>48.821775452435453</v>
      </c>
      <c r="Q1340" s="50">
        <v>49.165992435570196</v>
      </c>
      <c r="R1340" s="50">
        <v>47.063739408775206</v>
      </c>
      <c r="S1340" s="50">
        <v>45.768768143107451</v>
      </c>
      <c r="T1340" s="50">
        <v>44.420317244991722</v>
      </c>
    </row>
    <row r="1341" spans="1:21" x14ac:dyDescent="0.25">
      <c r="A1341" t="str">
        <f t="shared" si="27"/>
        <v>313 apotheken en tarificatiediensten</v>
      </c>
      <c r="B1341" s="10">
        <v>313</v>
      </c>
      <c r="C1341" s="41" t="s">
        <v>97</v>
      </c>
      <c r="D1341" s="192"/>
      <c r="E1341" s="50">
        <v>60.114397847096591</v>
      </c>
      <c r="F1341" s="50">
        <v>65.190145303475092</v>
      </c>
      <c r="G1341" s="50">
        <v>66.342748015685316</v>
      </c>
      <c r="H1341" s="50">
        <v>66.793818180857826</v>
      </c>
      <c r="I1341" s="50">
        <v>66.44644897089718</v>
      </c>
      <c r="J1341" s="50">
        <v>69.163210873467463</v>
      </c>
      <c r="K1341" s="50">
        <v>71.428693719204176</v>
      </c>
      <c r="L1341" s="50">
        <v>77.060635959446472</v>
      </c>
      <c r="M1341" s="50">
        <v>83.91503076395955</v>
      </c>
      <c r="N1341" s="50">
        <v>89.4371939969149</v>
      </c>
      <c r="O1341" s="284">
        <v>92.242560945434249</v>
      </c>
      <c r="P1341" s="50">
        <v>96.547405020290526</v>
      </c>
      <c r="Q1341" s="50">
        <v>95.581637235947269</v>
      </c>
      <c r="R1341" s="50">
        <v>100.90097646306046</v>
      </c>
      <c r="S1341" s="50">
        <v>99.332338094018709</v>
      </c>
      <c r="T1341" s="50">
        <v>96.399444396832351</v>
      </c>
    </row>
    <row r="1342" spans="1:21" x14ac:dyDescent="0.25">
      <c r="A1342" t="str">
        <f t="shared" si="27"/>
        <v>313 apotheken en tarificatiediensten</v>
      </c>
      <c r="B1342" s="10">
        <v>313</v>
      </c>
      <c r="C1342" s="41" t="s">
        <v>98</v>
      </c>
      <c r="D1342" s="192"/>
      <c r="E1342" s="50">
        <v>18.97723557265072</v>
      </c>
      <c r="F1342" s="50">
        <v>17.549074969303089</v>
      </c>
      <c r="G1342" s="50">
        <v>19.633826090100928</v>
      </c>
      <c r="H1342" s="50">
        <v>21.094775903002255</v>
      </c>
      <c r="I1342" s="50">
        <v>22.129421545753665</v>
      </c>
      <c r="J1342" s="50">
        <v>22.926452640198573</v>
      </c>
      <c r="K1342" s="50">
        <v>21.330453459626071</v>
      </c>
      <c r="L1342" s="50">
        <v>22.694427057761857</v>
      </c>
      <c r="M1342" s="50">
        <v>21.431528738957574</v>
      </c>
      <c r="N1342" s="50">
        <v>27.506629100780405</v>
      </c>
      <c r="O1342" s="284">
        <v>28.187103036682199</v>
      </c>
      <c r="P1342" s="50">
        <v>37.333166711980006</v>
      </c>
      <c r="Q1342" s="50">
        <v>43.846316628597855</v>
      </c>
      <c r="R1342" s="50">
        <v>46.520641997070584</v>
      </c>
      <c r="S1342" s="50">
        <v>50.24329412770598</v>
      </c>
      <c r="T1342" s="50">
        <v>54.230212524570774</v>
      </c>
    </row>
    <row r="1343" spans="1:21" x14ac:dyDescent="0.25">
      <c r="A1343" t="str">
        <f t="shared" si="27"/>
        <v>313 apotheken en tarificatiediensten</v>
      </c>
      <c r="B1343" s="10">
        <v>313</v>
      </c>
      <c r="C1343" s="41" t="s">
        <v>26</v>
      </c>
      <c r="D1343" s="194"/>
      <c r="E1343" s="50">
        <v>112.30711978289636</v>
      </c>
      <c r="F1343" s="50">
        <v>118.27084617251225</v>
      </c>
      <c r="G1343" s="50">
        <v>122.81000950855517</v>
      </c>
      <c r="H1343" s="50">
        <v>130.24960131828084</v>
      </c>
      <c r="I1343" s="50">
        <v>131.01680916944804</v>
      </c>
      <c r="J1343" s="50">
        <v>144.00748210868164</v>
      </c>
      <c r="K1343" s="50">
        <v>141.1739104513012</v>
      </c>
      <c r="L1343" s="50">
        <v>148.68801496586272</v>
      </c>
      <c r="M1343" s="50">
        <v>156.31326022311379</v>
      </c>
      <c r="N1343" s="50">
        <v>170.88512883059454</v>
      </c>
      <c r="O1343" s="284">
        <v>170.9538166500802</v>
      </c>
      <c r="P1343" s="50">
        <v>182.70234718470599</v>
      </c>
      <c r="Q1343" s="50">
        <v>188.59394630011533</v>
      </c>
      <c r="R1343" s="50">
        <v>194.48535786890625</v>
      </c>
      <c r="S1343" s="50">
        <v>195.34440036483213</v>
      </c>
      <c r="T1343" s="50">
        <v>195.04997416639486</v>
      </c>
    </row>
    <row r="1344" spans="1:21" x14ac:dyDescent="0.25">
      <c r="A1344" t="str">
        <f t="shared" si="27"/>
        <v>313 apotheken en tarificatiediensten</v>
      </c>
      <c r="B1344" s="10">
        <v>313</v>
      </c>
      <c r="C1344" s="41" t="s">
        <v>19</v>
      </c>
      <c r="D1344" s="194"/>
      <c r="E1344" s="50">
        <v>819.02610077593408</v>
      </c>
      <c r="F1344" s="50">
        <v>860.73852107082621</v>
      </c>
      <c r="G1344" s="50">
        <v>878.47884507755396</v>
      </c>
      <c r="H1344" s="50">
        <v>933.43517973997075</v>
      </c>
      <c r="I1344" s="50">
        <v>923.72740394861614</v>
      </c>
      <c r="J1344" s="50">
        <v>980.64279488152977</v>
      </c>
      <c r="K1344" s="50">
        <v>931.13438255246831</v>
      </c>
      <c r="L1344" s="50">
        <v>930.46011761601585</v>
      </c>
      <c r="M1344" s="50">
        <v>930.69919890264441</v>
      </c>
      <c r="N1344" s="50">
        <v>960.58051918263368</v>
      </c>
      <c r="O1344" s="284">
        <v>945.21497987594148</v>
      </c>
      <c r="P1344" s="50">
        <v>961.56313972997748</v>
      </c>
      <c r="Q1344" s="50">
        <v>975.78857335052965</v>
      </c>
      <c r="R1344" s="50">
        <v>991.66405529638701</v>
      </c>
      <c r="S1344" s="50">
        <v>1003.474387739549</v>
      </c>
      <c r="T1344" s="50">
        <v>1015.6901896789443</v>
      </c>
    </row>
    <row r="1345" spans="1:20" x14ac:dyDescent="0.25">
      <c r="A1345" t="str">
        <f t="shared" si="27"/>
        <v>313 apotheken en tarificatiediensten</v>
      </c>
      <c r="B1345" s="10">
        <v>313</v>
      </c>
      <c r="C1345" s="41" t="s">
        <v>20</v>
      </c>
      <c r="D1345" s="194"/>
      <c r="E1345" s="193">
        <v>0.13712276040592375</v>
      </c>
      <c r="F1345" s="193">
        <v>0.1374062427522984</v>
      </c>
      <c r="G1345" s="193">
        <v>0.13979848256643362</v>
      </c>
      <c r="H1345" s="193">
        <v>0.13953791773153951</v>
      </c>
      <c r="I1345" s="193">
        <v>0.14183492728417102</v>
      </c>
      <c r="J1345" s="193">
        <v>0.14685008941107758</v>
      </c>
      <c r="K1345" s="193">
        <v>0.15161496889880577</v>
      </c>
      <c r="L1345" s="193">
        <v>0.1598005246552906</v>
      </c>
      <c r="M1345" s="193">
        <v>0.16795250324424627</v>
      </c>
      <c r="N1345" s="193">
        <v>0.17789776642149913</v>
      </c>
      <c r="O1345" s="285">
        <v>0.18086236495375657</v>
      </c>
      <c r="P1345" s="193">
        <v>0.19000556451863554</v>
      </c>
      <c r="Q1345" s="193">
        <v>0.19327337032913511</v>
      </c>
      <c r="R1345" s="193">
        <v>0.19612020505349342</v>
      </c>
      <c r="S1345" s="193">
        <v>0.19466804808528268</v>
      </c>
      <c r="T1345" s="193">
        <v>0.19203687910784034</v>
      </c>
    </row>
    <row r="1346" spans="1:20" x14ac:dyDescent="0.25">
      <c r="A1346" t="str">
        <f t="shared" si="27"/>
        <v>313 apotheken en tarificatiediensten</v>
      </c>
      <c r="B1346" s="10">
        <v>313</v>
      </c>
      <c r="C1346" s="41" t="s">
        <v>29</v>
      </c>
      <c r="D1346" s="194"/>
      <c r="E1346" s="50">
        <v>819.02610077593408</v>
      </c>
      <c r="F1346" s="50">
        <v>860.73852107082621</v>
      </c>
      <c r="G1346" s="50">
        <v>878.47884507755396</v>
      </c>
      <c r="H1346" s="50">
        <v>933.43517973997075</v>
      </c>
      <c r="I1346" s="50">
        <v>923.72740394861614</v>
      </c>
      <c r="J1346" s="50">
        <v>938.64279488152977</v>
      </c>
      <c r="K1346" s="50">
        <v>931.13438255246831</v>
      </c>
      <c r="L1346" s="50">
        <v>930.46011761601585</v>
      </c>
      <c r="M1346" s="50">
        <v>930.69919890264441</v>
      </c>
      <c r="N1346" s="50">
        <v>960.58051918263368</v>
      </c>
      <c r="O1346" s="284">
        <v>945.21497987594148</v>
      </c>
      <c r="P1346" s="50">
        <v>961.56313972997748</v>
      </c>
      <c r="Q1346" s="50">
        <v>975.78857335052965</v>
      </c>
      <c r="R1346" s="50">
        <v>991.66405529638701</v>
      </c>
      <c r="S1346" s="50">
        <v>1003.474387739549</v>
      </c>
      <c r="T1346" s="50">
        <v>1015.6901896789443</v>
      </c>
    </row>
    <row r="1347" spans="1:20" x14ac:dyDescent="0.25">
      <c r="A1347" t="str">
        <f t="shared" ref="A1347:A1410" si="28">VLOOKUP(B1347,$AN$3:$AO$60,2)</f>
        <v>314 kappersbedrijf en schoonheidszorgen</v>
      </c>
      <c r="B1347" s="10">
        <v>314</v>
      </c>
      <c r="C1347" s="41" t="s">
        <v>25</v>
      </c>
      <c r="D1347" s="50">
        <v>8315</v>
      </c>
      <c r="E1347" s="50">
        <v>8305</v>
      </c>
      <c r="F1347" s="50">
        <v>8284</v>
      </c>
      <c r="G1347" s="50">
        <v>8222</v>
      </c>
      <c r="H1347" s="50">
        <v>8112</v>
      </c>
      <c r="I1347" s="50">
        <v>7948</v>
      </c>
      <c r="J1347" s="50">
        <v>7741</v>
      </c>
      <c r="K1347" s="50">
        <v>7377</v>
      </c>
      <c r="L1347" s="50">
        <v>7272</v>
      </c>
      <c r="M1347" s="50">
        <v>7111</v>
      </c>
      <c r="N1347" s="50">
        <v>7166.6222843530359</v>
      </c>
      <c r="O1347" s="284">
        <v>7060.8948139363692</v>
      </c>
      <c r="P1347" s="50">
        <v>6956.7271156909092</v>
      </c>
      <c r="Q1347" s="50">
        <v>6854.0961786695871</v>
      </c>
      <c r="R1347" s="50">
        <v>6752.9793314003382</v>
      </c>
      <c r="S1347" s="50">
        <v>6653.354236877939</v>
      </c>
      <c r="T1347" s="50">
        <v>6555.1988876296664</v>
      </c>
    </row>
    <row r="1348" spans="1:20" x14ac:dyDescent="0.25">
      <c r="A1348" t="str">
        <f t="shared" si="28"/>
        <v>314 kappersbedrijf en schoonheidszorgen</v>
      </c>
      <c r="B1348" s="10">
        <v>314</v>
      </c>
      <c r="C1348" s="41" t="s">
        <v>83</v>
      </c>
      <c r="D1348" s="192"/>
      <c r="E1348" s="50">
        <v>-10</v>
      </c>
      <c r="F1348" s="50">
        <v>-21</v>
      </c>
      <c r="G1348" s="50">
        <v>-62</v>
      </c>
      <c r="H1348" s="50">
        <v>-110</v>
      </c>
      <c r="I1348" s="50">
        <v>-164</v>
      </c>
      <c r="J1348" s="50">
        <v>-207</v>
      </c>
      <c r="K1348" s="50">
        <v>-364</v>
      </c>
      <c r="L1348" s="50">
        <v>-105</v>
      </c>
      <c r="M1348" s="50">
        <v>-161</v>
      </c>
      <c r="N1348" s="50">
        <v>55.622284353035866</v>
      </c>
      <c r="O1348" s="284">
        <v>-105.72747041666662</v>
      </c>
      <c r="P1348" s="50">
        <v>-104.16769824546009</v>
      </c>
      <c r="Q1348" s="50">
        <v>-102.6309370213221</v>
      </c>
      <c r="R1348" s="50">
        <v>-101.11684726924886</v>
      </c>
      <c r="S1348" s="50">
        <v>-99.625094522399195</v>
      </c>
      <c r="T1348" s="50">
        <v>-98.155349248272614</v>
      </c>
    </row>
    <row r="1349" spans="1:20" x14ac:dyDescent="0.25">
      <c r="A1349" t="str">
        <f t="shared" si="28"/>
        <v>314 kappersbedrijf en schoonheidszorgen</v>
      </c>
      <c r="B1349" s="10">
        <v>314</v>
      </c>
      <c r="C1349" s="41" t="s">
        <v>84</v>
      </c>
      <c r="D1349" s="192"/>
      <c r="E1349" s="193">
        <v>0.99879735417919424</v>
      </c>
      <c r="F1349" s="193">
        <v>0.99747140276941604</v>
      </c>
      <c r="G1349" s="193">
        <v>0.99251569290197972</v>
      </c>
      <c r="H1349" s="193">
        <v>0.98662126003405493</v>
      </c>
      <c r="I1349" s="193">
        <v>0.97978303747534512</v>
      </c>
      <c r="J1349" s="193">
        <v>0.97395571212883747</v>
      </c>
      <c r="K1349" s="193">
        <v>0.95297765146621882</v>
      </c>
      <c r="L1349" s="193">
        <v>0.98576657177714522</v>
      </c>
      <c r="M1349" s="193">
        <v>0.97786028602860287</v>
      </c>
      <c r="N1349" s="193">
        <v>1.0078220059559888</v>
      </c>
      <c r="O1349" s="285">
        <v>0.9852472383472054</v>
      </c>
      <c r="P1349" s="193">
        <v>0.98524723834720496</v>
      </c>
      <c r="Q1349" s="193">
        <v>0.98524723834720529</v>
      </c>
      <c r="R1349" s="193">
        <v>0.98524723834720451</v>
      </c>
      <c r="S1349" s="193">
        <v>0.98524723834720518</v>
      </c>
      <c r="T1349" s="193">
        <v>0.98524723834720518</v>
      </c>
    </row>
    <row r="1350" spans="1:20" x14ac:dyDescent="0.25">
      <c r="A1350" t="str">
        <f t="shared" si="28"/>
        <v>314 kappersbedrijf en schoonheidszorgen</v>
      </c>
      <c r="B1350" s="10">
        <v>314</v>
      </c>
      <c r="C1350" s="41" t="s">
        <v>8</v>
      </c>
      <c r="D1350" s="50">
        <v>433</v>
      </c>
      <c r="E1350" s="50">
        <v>382</v>
      </c>
      <c r="F1350" s="50">
        <v>335</v>
      </c>
      <c r="G1350" s="50">
        <v>349</v>
      </c>
      <c r="H1350" s="50">
        <v>341</v>
      </c>
      <c r="I1350" s="50">
        <v>308</v>
      </c>
      <c r="J1350" s="50">
        <v>349</v>
      </c>
      <c r="K1350" s="50">
        <v>264</v>
      </c>
      <c r="L1350" s="50">
        <v>281</v>
      </c>
      <c r="M1350" s="50">
        <v>270</v>
      </c>
      <c r="N1350" s="50">
        <v>260.43148496281691</v>
      </c>
      <c r="O1350" s="284">
        <v>253.52607699853652</v>
      </c>
      <c r="P1350" s="50">
        <v>246.79170764415349</v>
      </c>
      <c r="Q1350" s="50">
        <v>240.37888150156857</v>
      </c>
      <c r="R1350" s="50">
        <v>234.93856939684363</v>
      </c>
      <c r="S1350" s="50">
        <v>229.43056391612319</v>
      </c>
      <c r="T1350" s="50">
        <v>224.67275534871587</v>
      </c>
    </row>
    <row r="1351" spans="1:20" x14ac:dyDescent="0.25">
      <c r="A1351" t="str">
        <f t="shared" si="28"/>
        <v>314 kappersbedrijf en schoonheidszorgen</v>
      </c>
      <c r="B1351" s="10">
        <v>314</v>
      </c>
      <c r="C1351" s="41" t="s">
        <v>9</v>
      </c>
      <c r="D1351" s="50">
        <v>2551</v>
      </c>
      <c r="E1351" s="50">
        <v>2551</v>
      </c>
      <c r="F1351" s="50">
        <v>2434</v>
      </c>
      <c r="G1351" s="50">
        <v>2232</v>
      </c>
      <c r="H1351" s="50">
        <v>2098</v>
      </c>
      <c r="I1351" s="50">
        <v>1909</v>
      </c>
      <c r="J1351" s="50">
        <v>1744</v>
      </c>
      <c r="K1351" s="50">
        <v>1531</v>
      </c>
      <c r="L1351" s="50">
        <v>1471</v>
      </c>
      <c r="M1351" s="50">
        <v>1398</v>
      </c>
      <c r="N1351" s="50">
        <v>1566.2846464294537</v>
      </c>
      <c r="O1351" s="284">
        <v>1524.7542052336501</v>
      </c>
      <c r="P1351" s="50">
        <v>1484.2524228755717</v>
      </c>
      <c r="Q1351" s="50">
        <v>1445.6844627505266</v>
      </c>
      <c r="R1351" s="50">
        <v>1412.9653876255218</v>
      </c>
      <c r="S1351" s="50">
        <v>1379.839191619945</v>
      </c>
      <c r="T1351" s="50">
        <v>1351.2248230045507</v>
      </c>
    </row>
    <row r="1352" spans="1:20" x14ac:dyDescent="0.25">
      <c r="A1352" t="str">
        <f t="shared" si="28"/>
        <v>314 kappersbedrijf en schoonheidszorgen</v>
      </c>
      <c r="B1352" s="10">
        <v>314</v>
      </c>
      <c r="C1352" s="41" t="s">
        <v>10</v>
      </c>
      <c r="D1352" s="50">
        <v>1734</v>
      </c>
      <c r="E1352" s="50">
        <v>1804</v>
      </c>
      <c r="F1352" s="50">
        <v>1888</v>
      </c>
      <c r="G1352" s="50">
        <v>1983</v>
      </c>
      <c r="H1352" s="50">
        <v>1970</v>
      </c>
      <c r="I1352" s="50">
        <v>2008</v>
      </c>
      <c r="J1352" s="50">
        <v>1931</v>
      </c>
      <c r="K1352" s="50">
        <v>1811</v>
      </c>
      <c r="L1352" s="50">
        <v>1662</v>
      </c>
      <c r="M1352" s="50">
        <v>1588</v>
      </c>
      <c r="N1352" s="50">
        <v>1445.1902965373226</v>
      </c>
      <c r="O1352" s="284">
        <v>1406.8707032476157</v>
      </c>
      <c r="P1352" s="50">
        <v>1369.5002399733989</v>
      </c>
      <c r="Q1352" s="50">
        <v>1333.9140891054735</v>
      </c>
      <c r="R1352" s="50">
        <v>1303.7246277006609</v>
      </c>
      <c r="S1352" s="50">
        <v>1273.1595212000084</v>
      </c>
      <c r="T1352" s="50">
        <v>1246.7574186455461</v>
      </c>
    </row>
    <row r="1353" spans="1:20" x14ac:dyDescent="0.25">
      <c r="A1353" t="str">
        <f t="shared" si="28"/>
        <v>314 kappersbedrijf en schoonheidszorgen</v>
      </c>
      <c r="B1353" s="10">
        <v>314</v>
      </c>
      <c r="C1353" s="41" t="s">
        <v>11</v>
      </c>
      <c r="D1353" s="50">
        <v>1033</v>
      </c>
      <c r="E1353" s="50">
        <v>1034</v>
      </c>
      <c r="F1353" s="50">
        <v>1074</v>
      </c>
      <c r="G1353" s="50">
        <v>1102</v>
      </c>
      <c r="H1353" s="50">
        <v>1136</v>
      </c>
      <c r="I1353" s="50">
        <v>1116</v>
      </c>
      <c r="J1353" s="50">
        <v>1171</v>
      </c>
      <c r="K1353" s="50">
        <v>1191</v>
      </c>
      <c r="L1353" s="50">
        <v>1208</v>
      </c>
      <c r="M1353" s="50">
        <v>1225</v>
      </c>
      <c r="N1353" s="50">
        <v>1265.1130349745915</v>
      </c>
      <c r="O1353" s="284">
        <v>1228.5867528307845</v>
      </c>
      <c r="P1353" s="50">
        <v>1163.5421806184552</v>
      </c>
      <c r="Q1353" s="50">
        <v>1085.7539235980175</v>
      </c>
      <c r="R1353" s="50">
        <v>1020.2269999654964</v>
      </c>
      <c r="S1353" s="50">
        <v>951.31732512964572</v>
      </c>
      <c r="T1353" s="50">
        <v>927.58111047279908</v>
      </c>
    </row>
    <row r="1354" spans="1:20" x14ac:dyDescent="0.25">
      <c r="A1354" t="str">
        <f t="shared" si="28"/>
        <v>314 kappersbedrijf en schoonheidszorgen</v>
      </c>
      <c r="B1354" s="10">
        <v>314</v>
      </c>
      <c r="C1354" s="41" t="s">
        <v>12</v>
      </c>
      <c r="D1354" s="50">
        <v>712</v>
      </c>
      <c r="E1354" s="50">
        <v>676</v>
      </c>
      <c r="F1354" s="50">
        <v>688</v>
      </c>
      <c r="G1354" s="50">
        <v>730</v>
      </c>
      <c r="H1354" s="50">
        <v>744</v>
      </c>
      <c r="I1354" s="50">
        <v>737</v>
      </c>
      <c r="J1354" s="50">
        <v>751</v>
      </c>
      <c r="K1354" s="50">
        <v>760</v>
      </c>
      <c r="L1354" s="50">
        <v>765</v>
      </c>
      <c r="M1354" s="50">
        <v>764</v>
      </c>
      <c r="N1354" s="50">
        <v>780.26245003621943</v>
      </c>
      <c r="O1354" s="284">
        <v>790.66852977061626</v>
      </c>
      <c r="P1354" s="50">
        <v>824.80662836559372</v>
      </c>
      <c r="Q1354" s="50">
        <v>853.96210009944195</v>
      </c>
      <c r="R1354" s="50">
        <v>888.6341369730053</v>
      </c>
      <c r="S1354" s="50">
        <v>917.73275919015964</v>
      </c>
      <c r="T1354" s="50">
        <v>891.2360235087765</v>
      </c>
    </row>
    <row r="1355" spans="1:20" x14ac:dyDescent="0.25">
      <c r="A1355" t="str">
        <f t="shared" si="28"/>
        <v>314 kappersbedrijf en schoonheidszorgen</v>
      </c>
      <c r="B1355" s="10">
        <v>314</v>
      </c>
      <c r="C1355" s="41" t="s">
        <v>13</v>
      </c>
      <c r="D1355" s="50">
        <v>650</v>
      </c>
      <c r="E1355" s="50">
        <v>593</v>
      </c>
      <c r="F1355" s="50">
        <v>583</v>
      </c>
      <c r="G1355" s="50">
        <v>559</v>
      </c>
      <c r="H1355" s="50">
        <v>529</v>
      </c>
      <c r="I1355" s="50">
        <v>540</v>
      </c>
      <c r="J1355" s="50">
        <v>509</v>
      </c>
      <c r="K1355" s="50">
        <v>521</v>
      </c>
      <c r="L1355" s="50">
        <v>554</v>
      </c>
      <c r="M1355" s="50">
        <v>530</v>
      </c>
      <c r="N1355" s="50">
        <v>524.23883361808498</v>
      </c>
      <c r="O1355" s="284">
        <v>529.45768066953383</v>
      </c>
      <c r="P1355" s="50">
        <v>535.2995018092704</v>
      </c>
      <c r="Q1355" s="50">
        <v>553.83773883260903</v>
      </c>
      <c r="R1355" s="50">
        <v>554.21753522234781</v>
      </c>
      <c r="S1355" s="50">
        <v>566.01457053092133</v>
      </c>
      <c r="T1355" s="50">
        <v>573.56330333422568</v>
      </c>
    </row>
    <row r="1356" spans="1:20" x14ac:dyDescent="0.25">
      <c r="A1356" t="str">
        <f t="shared" si="28"/>
        <v>314 kappersbedrijf en schoonheidszorgen</v>
      </c>
      <c r="B1356" s="10">
        <v>314</v>
      </c>
      <c r="C1356" s="41" t="s">
        <v>14</v>
      </c>
      <c r="D1356" s="50">
        <v>533</v>
      </c>
      <c r="E1356" s="50">
        <v>580</v>
      </c>
      <c r="F1356" s="50">
        <v>577</v>
      </c>
      <c r="G1356" s="50">
        <v>544</v>
      </c>
      <c r="H1356" s="50">
        <v>515</v>
      </c>
      <c r="I1356" s="50">
        <v>498</v>
      </c>
      <c r="J1356" s="50">
        <v>455</v>
      </c>
      <c r="K1356" s="50">
        <v>432</v>
      </c>
      <c r="L1356" s="50">
        <v>412</v>
      </c>
      <c r="M1356" s="50">
        <v>416</v>
      </c>
      <c r="N1356" s="50">
        <v>408.88753391321114</v>
      </c>
      <c r="O1356" s="284">
        <v>398.41250721478212</v>
      </c>
      <c r="P1356" s="50">
        <v>387.65911533182907</v>
      </c>
      <c r="Q1356" s="50">
        <v>391.39929587891083</v>
      </c>
      <c r="R1356" s="50">
        <v>384.47027966995336</v>
      </c>
      <c r="S1356" s="50">
        <v>380.29103957546272</v>
      </c>
      <c r="T1356" s="50">
        <v>384.07687275551041</v>
      </c>
    </row>
    <row r="1357" spans="1:20" x14ac:dyDescent="0.25">
      <c r="A1357" t="str">
        <f t="shared" si="28"/>
        <v>314 kappersbedrijf en schoonheidszorgen</v>
      </c>
      <c r="B1357" s="10">
        <v>314</v>
      </c>
      <c r="C1357" s="41" t="s">
        <v>15</v>
      </c>
      <c r="D1357" s="50">
        <v>342</v>
      </c>
      <c r="E1357" s="50">
        <v>357</v>
      </c>
      <c r="F1357" s="50">
        <v>364</v>
      </c>
      <c r="G1357" s="50">
        <v>377</v>
      </c>
      <c r="H1357" s="50">
        <v>400</v>
      </c>
      <c r="I1357" s="50">
        <v>414</v>
      </c>
      <c r="J1357" s="50">
        <v>397</v>
      </c>
      <c r="K1357" s="50">
        <v>406</v>
      </c>
      <c r="L1357" s="50">
        <v>398</v>
      </c>
      <c r="M1357" s="50">
        <v>363</v>
      </c>
      <c r="N1357" s="50">
        <v>339.55095991467158</v>
      </c>
      <c r="O1357" s="284">
        <v>329.18100684919165</v>
      </c>
      <c r="P1357" s="50">
        <v>318.93710617863889</v>
      </c>
      <c r="Q1357" s="50">
        <v>302.63169726103354</v>
      </c>
      <c r="R1357" s="50">
        <v>299.53457690089863</v>
      </c>
      <c r="S1357" s="50">
        <v>294.35571478944945</v>
      </c>
      <c r="T1357" s="50">
        <v>286.84332356956605</v>
      </c>
    </row>
    <row r="1358" spans="1:20" x14ac:dyDescent="0.25">
      <c r="A1358" t="str">
        <f t="shared" si="28"/>
        <v>314 kappersbedrijf en schoonheidszorgen</v>
      </c>
      <c r="B1358" s="10">
        <v>314</v>
      </c>
      <c r="C1358" s="41" t="s">
        <v>16</v>
      </c>
      <c r="D1358" s="50">
        <v>214</v>
      </c>
      <c r="E1358" s="50">
        <v>200</v>
      </c>
      <c r="F1358" s="50">
        <v>204</v>
      </c>
      <c r="G1358" s="50">
        <v>205</v>
      </c>
      <c r="H1358" s="50">
        <v>231</v>
      </c>
      <c r="I1358" s="50">
        <v>248</v>
      </c>
      <c r="J1358" s="50">
        <v>270</v>
      </c>
      <c r="K1358" s="50">
        <v>264</v>
      </c>
      <c r="L1358" s="50">
        <v>309</v>
      </c>
      <c r="M1358" s="50">
        <v>300</v>
      </c>
      <c r="N1358" s="50">
        <v>298.51546465565167</v>
      </c>
      <c r="O1358" s="284">
        <v>292.10371995757646</v>
      </c>
      <c r="P1358" s="50">
        <v>301.79326372210159</v>
      </c>
      <c r="Q1358" s="50">
        <v>290.63792404294821</v>
      </c>
      <c r="R1358" s="50">
        <v>265.76631546358777</v>
      </c>
      <c r="S1358" s="50">
        <v>248.58347504959198</v>
      </c>
      <c r="T1358" s="50">
        <v>240.54818724432641</v>
      </c>
    </row>
    <row r="1359" spans="1:20" x14ac:dyDescent="0.25">
      <c r="A1359" t="str">
        <f t="shared" si="28"/>
        <v>314 kappersbedrijf en schoonheidszorgen</v>
      </c>
      <c r="B1359" s="10">
        <v>314</v>
      </c>
      <c r="C1359" s="3" t="s">
        <v>17</v>
      </c>
      <c r="D1359" s="50">
        <v>71</v>
      </c>
      <c r="E1359" s="50">
        <v>89</v>
      </c>
      <c r="F1359" s="50">
        <v>94</v>
      </c>
      <c r="G1359" s="50">
        <v>92</v>
      </c>
      <c r="H1359" s="50">
        <v>95</v>
      </c>
      <c r="I1359" s="50">
        <v>110</v>
      </c>
      <c r="J1359" s="50">
        <v>107</v>
      </c>
      <c r="K1359" s="50">
        <v>123</v>
      </c>
      <c r="L1359" s="50">
        <v>124</v>
      </c>
      <c r="M1359" s="50">
        <v>144</v>
      </c>
      <c r="N1359" s="50">
        <v>153.77728177229497</v>
      </c>
      <c r="O1359" s="284">
        <v>164.24722048803389</v>
      </c>
      <c r="P1359" s="50">
        <v>152.32448865868716</v>
      </c>
      <c r="Q1359" s="50">
        <v>166.38828044886495</v>
      </c>
      <c r="R1359" s="50">
        <v>168.84851602845958</v>
      </c>
      <c r="S1359" s="50">
        <v>166.75688458222791</v>
      </c>
      <c r="T1359" s="50">
        <v>162.60510530396891</v>
      </c>
    </row>
    <row r="1360" spans="1:20" x14ac:dyDescent="0.25">
      <c r="A1360" t="str">
        <f t="shared" si="28"/>
        <v>314 kappersbedrijf en schoonheidszorgen</v>
      </c>
      <c r="B1360" s="10">
        <v>314</v>
      </c>
      <c r="C1360" s="3" t="s">
        <v>85</v>
      </c>
      <c r="D1360" s="50">
        <v>42</v>
      </c>
      <c r="E1360" s="50">
        <v>39</v>
      </c>
      <c r="F1360" s="50">
        <v>43</v>
      </c>
      <c r="G1360" s="50">
        <v>49</v>
      </c>
      <c r="H1360" s="50">
        <v>53</v>
      </c>
      <c r="I1360" s="50">
        <v>60</v>
      </c>
      <c r="J1360" s="50">
        <v>57</v>
      </c>
      <c r="K1360" s="50">
        <v>74</v>
      </c>
      <c r="L1360" s="50">
        <v>88</v>
      </c>
      <c r="M1360" s="50">
        <v>113</v>
      </c>
      <c r="N1360" s="50">
        <v>124.37029753871859</v>
      </c>
      <c r="O1360" s="284">
        <v>143.08641067604782</v>
      </c>
      <c r="P1360" s="50">
        <v>171.82046051320964</v>
      </c>
      <c r="Q1360" s="50">
        <v>189.50778515019044</v>
      </c>
      <c r="R1360" s="50">
        <v>219.65238645356521</v>
      </c>
      <c r="S1360" s="50">
        <v>245.87319129440436</v>
      </c>
      <c r="T1360" s="50">
        <v>266.08996444168145</v>
      </c>
    </row>
    <row r="1361" spans="1:20" x14ac:dyDescent="0.25">
      <c r="A1361" t="str">
        <f t="shared" si="28"/>
        <v>314 kappersbedrijf en schoonheidszorgen</v>
      </c>
      <c r="B1361" s="10">
        <v>314</v>
      </c>
      <c r="C1361" s="3" t="s">
        <v>6</v>
      </c>
      <c r="D1361" s="50">
        <v>327</v>
      </c>
      <c r="E1361" s="50">
        <v>328</v>
      </c>
      <c r="F1361" s="50">
        <v>341</v>
      </c>
      <c r="G1361" s="50">
        <v>346</v>
      </c>
      <c r="H1361" s="50">
        <v>379</v>
      </c>
      <c r="I1361" s="50">
        <v>418</v>
      </c>
      <c r="J1361" s="50">
        <v>434</v>
      </c>
      <c r="K1361" s="50">
        <v>461</v>
      </c>
      <c r="L1361" s="50">
        <v>521</v>
      </c>
      <c r="M1361" s="50">
        <v>557</v>
      </c>
      <c r="N1361" s="50">
        <v>576.66304396666521</v>
      </c>
      <c r="O1361" s="284">
        <v>599.43735112165814</v>
      </c>
      <c r="P1361" s="50">
        <v>625.9382128939983</v>
      </c>
      <c r="Q1361" s="50">
        <v>646.53398964200358</v>
      </c>
      <c r="R1361" s="50">
        <v>654.26721794561263</v>
      </c>
      <c r="S1361" s="50">
        <v>661.21355092622423</v>
      </c>
      <c r="T1361" s="50">
        <v>669.24325698997677</v>
      </c>
    </row>
    <row r="1362" spans="1:20" x14ac:dyDescent="0.25">
      <c r="A1362" t="str">
        <f t="shared" si="28"/>
        <v>314 kappersbedrijf en schoonheidszorgen</v>
      </c>
      <c r="B1362" s="10">
        <v>314</v>
      </c>
      <c r="C1362" s="3" t="s">
        <v>86</v>
      </c>
      <c r="D1362" s="193">
        <v>0.97849717311602635</v>
      </c>
      <c r="E1362" s="192"/>
      <c r="F1362" s="192"/>
      <c r="G1362" s="192"/>
      <c r="H1362" s="192"/>
      <c r="I1362" s="192"/>
      <c r="J1362" s="192"/>
      <c r="K1362" s="192"/>
      <c r="L1362" s="192"/>
      <c r="M1362" s="192"/>
      <c r="N1362" s="192"/>
      <c r="O1362" s="286"/>
      <c r="P1362" s="192"/>
      <c r="Q1362" s="192"/>
      <c r="R1362" s="192"/>
      <c r="S1362" s="192"/>
      <c r="T1362" s="192"/>
    </row>
    <row r="1363" spans="1:20" x14ac:dyDescent="0.25">
      <c r="A1363" t="str">
        <f t="shared" si="28"/>
        <v>314 kappersbedrijf en schoonheidszorgen</v>
      </c>
      <c r="B1363" s="10">
        <v>314</v>
      </c>
      <c r="C1363" s="3" t="s">
        <v>87</v>
      </c>
      <c r="D1363" s="192"/>
      <c r="E1363" s="193">
        <v>-1.0150090531583944E-2</v>
      </c>
      <c r="F1363" s="193">
        <v>-9.4871148266948424E-3</v>
      </c>
      <c r="G1363" s="193">
        <v>-7.0092598929766825E-3</v>
      </c>
      <c r="H1363" s="193">
        <v>-4.0620434590142862E-3</v>
      </c>
      <c r="I1363" s="193">
        <v>-6.4293217965938343E-4</v>
      </c>
      <c r="J1363" s="193">
        <v>2.2707304935944417E-3</v>
      </c>
      <c r="K1363" s="193">
        <v>1.2759760824903765E-2</v>
      </c>
      <c r="L1363" s="193">
        <v>-3.6346993305594322E-3</v>
      </c>
      <c r="M1363" s="193">
        <v>3.1844354371174388E-4</v>
      </c>
      <c r="N1363" s="193">
        <v>-1.4662416419981228E-2</v>
      </c>
      <c r="O1363" s="285">
        <v>-3.3750326155895238E-3</v>
      </c>
      <c r="P1363" s="193">
        <v>-3.3750326155893018E-3</v>
      </c>
      <c r="Q1363" s="193">
        <v>-3.3750326155894683E-3</v>
      </c>
      <c r="R1363" s="193">
        <v>-3.3750326155890797E-3</v>
      </c>
      <c r="S1363" s="193">
        <v>-3.3750326155894128E-3</v>
      </c>
      <c r="T1363" s="193">
        <v>-3.3750326155894128E-3</v>
      </c>
    </row>
    <row r="1364" spans="1:20" x14ac:dyDescent="0.25">
      <c r="A1364" t="str">
        <f t="shared" si="28"/>
        <v>314 kappersbedrijf en schoonheidszorgen</v>
      </c>
      <c r="B1364" s="10">
        <v>314</v>
      </c>
      <c r="C1364" s="3" t="s">
        <v>88</v>
      </c>
      <c r="D1364" s="194"/>
      <c r="E1364" s="50">
        <v>256.41577629793977</v>
      </c>
      <c r="F1364" s="50">
        <v>226.4676367326926</v>
      </c>
      <c r="G1364" s="50">
        <v>199.43389895633493</v>
      </c>
      <c r="H1364" s="50">
        <v>208.79702849294804</v>
      </c>
      <c r="I1364" s="50">
        <v>205.17676713564478</v>
      </c>
      <c r="J1364" s="50">
        <v>186.21835906458972</v>
      </c>
      <c r="K1364" s="50">
        <v>214.66783818803546</v>
      </c>
      <c r="L1364" s="50">
        <v>158.05670286750026</v>
      </c>
      <c r="M1364" s="50">
        <v>169.34542976042619</v>
      </c>
      <c r="N1364" s="50">
        <v>158.67141704579959</v>
      </c>
      <c r="O1364" s="284">
        <v>155.98785961586373</v>
      </c>
      <c r="P1364" s="50">
        <v>151.85180130372757</v>
      </c>
      <c r="Q1364" s="50">
        <v>147.81818815744126</v>
      </c>
      <c r="R1364" s="50">
        <v>143.97716630782398</v>
      </c>
      <c r="S1364" s="50">
        <v>140.71864078438546</v>
      </c>
      <c r="T1364" s="50">
        <v>137.4195696839281</v>
      </c>
    </row>
    <row r="1365" spans="1:20" x14ac:dyDescent="0.25">
      <c r="A1365" t="str">
        <f t="shared" si="28"/>
        <v>314 kappersbedrijf en schoonheidszorgen</v>
      </c>
      <c r="B1365" s="10">
        <v>314</v>
      </c>
      <c r="C1365" s="3" t="s">
        <v>89</v>
      </c>
      <c r="D1365" s="194"/>
      <c r="E1365" s="50">
        <v>1018.0614644860613</v>
      </c>
      <c r="F1365" s="50">
        <v>1019.7527155092333</v>
      </c>
      <c r="G1365" s="50">
        <v>979.01350171128615</v>
      </c>
      <c r="H1365" s="50">
        <v>904.34241708043589</v>
      </c>
      <c r="I1365" s="50">
        <v>857.22275381299096</v>
      </c>
      <c r="J1365" s="50">
        <v>785.56134173294595</v>
      </c>
      <c r="K1365" s="50">
        <v>735.95603284869799</v>
      </c>
      <c r="L1365" s="50">
        <v>620.97157593510315</v>
      </c>
      <c r="M1365" s="50">
        <v>602.45072842640479</v>
      </c>
      <c r="N1365" s="50">
        <v>551.61020327729284</v>
      </c>
      <c r="O1365" s="284">
        <v>635.68969386752269</v>
      </c>
      <c r="P1365" s="50">
        <v>618.83421775076044</v>
      </c>
      <c r="Q1365" s="50">
        <v>602.3962314070975</v>
      </c>
      <c r="R1365" s="50">
        <v>586.74310295380258</v>
      </c>
      <c r="S1365" s="50">
        <v>573.46379328473449</v>
      </c>
      <c r="T1365" s="50">
        <v>560.01925020900114</v>
      </c>
    </row>
    <row r="1366" spans="1:20" x14ac:dyDescent="0.25">
      <c r="A1366" t="str">
        <f t="shared" si="28"/>
        <v>314 kappersbedrijf en schoonheidszorgen</v>
      </c>
      <c r="B1366" s="10">
        <v>314</v>
      </c>
      <c r="C1366" s="3" t="s">
        <v>90</v>
      </c>
      <c r="D1366" s="194"/>
      <c r="E1366" s="50">
        <v>547.1593099376355</v>
      </c>
      <c r="F1366" s="50">
        <v>570.44364088643795</v>
      </c>
      <c r="G1366" s="50">
        <v>601.6835082931276</v>
      </c>
      <c r="H1366" s="50">
        <v>637.80322687566184</v>
      </c>
      <c r="I1366" s="50">
        <v>640.35761439685655</v>
      </c>
      <c r="J1366" s="50">
        <v>658.56032485545097</v>
      </c>
      <c r="K1366" s="50">
        <v>653.56108415136976</v>
      </c>
      <c r="L1366" s="50">
        <v>583.25583845759161</v>
      </c>
      <c r="M1366" s="50">
        <v>541.83859585710354</v>
      </c>
      <c r="N1366" s="50">
        <v>493.92380606302282</v>
      </c>
      <c r="O1366" s="284">
        <v>465.81738716393778</v>
      </c>
      <c r="P1366" s="50">
        <v>453.46611905332009</v>
      </c>
      <c r="Q1366" s="50">
        <v>441.42077692695028</v>
      </c>
      <c r="R1366" s="50">
        <v>429.95055888283827</v>
      </c>
      <c r="S1366" s="50">
        <v>420.21981541938476</v>
      </c>
      <c r="T1366" s="50">
        <v>410.3679930797004</v>
      </c>
    </row>
    <row r="1367" spans="1:20" x14ac:dyDescent="0.25">
      <c r="A1367" t="str">
        <f t="shared" si="28"/>
        <v>314 kappersbedrijf en schoonheidszorgen</v>
      </c>
      <c r="B1367" s="10">
        <v>314</v>
      </c>
      <c r="C1367" s="3" t="s">
        <v>91</v>
      </c>
      <c r="D1367" s="194"/>
      <c r="E1367" s="50">
        <v>284.7345209619636</v>
      </c>
      <c r="F1367" s="50">
        <v>285.69567629286342</v>
      </c>
      <c r="G1367" s="50">
        <v>299.40894960165213</v>
      </c>
      <c r="H1367" s="50">
        <v>310.46260202700557</v>
      </c>
      <c r="I1367" s="50">
        <v>323.92541341033291</v>
      </c>
      <c r="J1367" s="50">
        <v>321.47414874575583</v>
      </c>
      <c r="K1367" s="50">
        <v>349.60006328255105</v>
      </c>
      <c r="L1367" s="50">
        <v>336.04522730541407</v>
      </c>
      <c r="M1367" s="50">
        <v>345.6172392327075</v>
      </c>
      <c r="N1367" s="50">
        <v>332.12950454122006</v>
      </c>
      <c r="O1367" s="284">
        <v>357.28501270394213</v>
      </c>
      <c r="P1367" s="50">
        <v>346.96949715790271</v>
      </c>
      <c r="Q1367" s="50">
        <v>328.60003121554007</v>
      </c>
      <c r="R1367" s="50">
        <v>306.63157651668996</v>
      </c>
      <c r="S1367" s="50">
        <v>288.12588801671632</v>
      </c>
      <c r="T1367" s="50">
        <v>268.66486487608773</v>
      </c>
    </row>
    <row r="1368" spans="1:20" x14ac:dyDescent="0.25">
      <c r="A1368" t="str">
        <f t="shared" si="28"/>
        <v>314 kappersbedrijf en schoonheidszorgen</v>
      </c>
      <c r="B1368" s="10">
        <v>314</v>
      </c>
      <c r="C1368" s="3" t="s">
        <v>92</v>
      </c>
      <c r="D1368" s="194"/>
      <c r="E1368" s="50">
        <v>188.07146048240062</v>
      </c>
      <c r="F1368" s="50">
        <v>179.01040091091912</v>
      </c>
      <c r="G1368" s="50">
        <v>183.8928645297714</v>
      </c>
      <c r="H1368" s="50">
        <v>197.27035041936975</v>
      </c>
      <c r="I1368" s="50">
        <v>203.59743620555389</v>
      </c>
      <c r="J1368" s="50">
        <v>203.82923831961443</v>
      </c>
      <c r="K1368" s="50">
        <v>215.57842592810832</v>
      </c>
      <c r="L1368" s="50">
        <v>205.70213265916132</v>
      </c>
      <c r="M1368" s="50">
        <v>210.07959046231537</v>
      </c>
      <c r="N1368" s="50">
        <v>198.35959960631234</v>
      </c>
      <c r="O1368" s="284">
        <v>211.38898977446874</v>
      </c>
      <c r="P1368" s="50">
        <v>214.20820872120231</v>
      </c>
      <c r="Q1368" s="50">
        <v>223.45691494111384</v>
      </c>
      <c r="R1368" s="50">
        <v>231.35572606028333</v>
      </c>
      <c r="S1368" s="50">
        <v>240.74908703489547</v>
      </c>
      <c r="T1368" s="50">
        <v>248.63249646210502</v>
      </c>
    </row>
    <row r="1369" spans="1:20" x14ac:dyDescent="0.25">
      <c r="A1369" t="str">
        <f t="shared" si="28"/>
        <v>314 kappersbedrijf en schoonheidszorgen</v>
      </c>
      <c r="B1369" s="10">
        <v>314</v>
      </c>
      <c r="C1369" s="3" t="s">
        <v>93</v>
      </c>
      <c r="D1369" s="194"/>
      <c r="E1369" s="50">
        <v>158.96509318605555</v>
      </c>
      <c r="F1369" s="50">
        <v>145.41822191504684</v>
      </c>
      <c r="G1369" s="50">
        <v>144.41056476610862</v>
      </c>
      <c r="H1369" s="50">
        <v>140.1131984535742</v>
      </c>
      <c r="I1369" s="50">
        <v>134.40241645343482</v>
      </c>
      <c r="J1369" s="50">
        <v>138.77055153893477</v>
      </c>
      <c r="K1369" s="50">
        <v>136.14301038922497</v>
      </c>
      <c r="L1369" s="50">
        <v>130.81115504640292</v>
      </c>
      <c r="M1369" s="50">
        <v>141.28673960859808</v>
      </c>
      <c r="N1369" s="50">
        <v>127.22615864624089</v>
      </c>
      <c r="O1369" s="284">
        <v>131.76047928703426</v>
      </c>
      <c r="P1369" s="50">
        <v>133.07216729015087</v>
      </c>
      <c r="Q1369" s="50">
        <v>134.54043156956047</v>
      </c>
      <c r="R1369" s="50">
        <v>139.19977162354687</v>
      </c>
      <c r="S1369" s="50">
        <v>139.2952284099089</v>
      </c>
      <c r="T1369" s="50">
        <v>142.26025680297164</v>
      </c>
    </row>
    <row r="1370" spans="1:20" x14ac:dyDescent="0.25">
      <c r="A1370" t="str">
        <f t="shared" si="28"/>
        <v>314 kappersbedrijf en schoonheidszorgen</v>
      </c>
      <c r="B1370" s="10">
        <v>314</v>
      </c>
      <c r="C1370" s="3" t="s">
        <v>94</v>
      </c>
      <c r="D1370" s="194"/>
      <c r="E1370" s="50">
        <v>119.3150415067592</v>
      </c>
      <c r="F1370" s="50">
        <v>130.22078120699766</v>
      </c>
      <c r="G1370" s="50">
        <v>130.97694773888927</v>
      </c>
      <c r="H1370" s="50">
        <v>125.08935085265051</v>
      </c>
      <c r="I1370" s="50">
        <v>120.18182703150568</v>
      </c>
      <c r="J1370" s="50">
        <v>117.66566393689172</v>
      </c>
      <c r="K1370" s="50">
        <v>112.27828609248415</v>
      </c>
      <c r="L1370" s="50">
        <v>99.520273634714968</v>
      </c>
      <c r="M1370" s="50">
        <v>96.541548423233436</v>
      </c>
      <c r="N1370" s="50">
        <v>91.246807264970499</v>
      </c>
      <c r="O1370" s="284">
        <v>94.302006105099707</v>
      </c>
      <c r="P1370" s="50">
        <v>91.886143674145842</v>
      </c>
      <c r="Q1370" s="50">
        <v>89.406081694041461</v>
      </c>
      <c r="R1370" s="50">
        <v>90.268682041402514</v>
      </c>
      <c r="S1370" s="50">
        <v>88.670638387231861</v>
      </c>
      <c r="T1370" s="50">
        <v>87.706777442063043</v>
      </c>
    </row>
    <row r="1371" spans="1:20" x14ac:dyDescent="0.25">
      <c r="A1371" t="str">
        <f t="shared" si="28"/>
        <v>314 kappersbedrijf en schoonheidszorgen</v>
      </c>
      <c r="B1371" s="10">
        <v>314</v>
      </c>
      <c r="C1371" s="3" t="s">
        <v>95</v>
      </c>
      <c r="D1371" s="192"/>
      <c r="E1371" s="50">
        <v>64.002608653368142</v>
      </c>
      <c r="F1371" s="50">
        <v>67.046422938494601</v>
      </c>
      <c r="G1371" s="50">
        <v>69.262997878260066</v>
      </c>
      <c r="H1371" s="50">
        <v>72.847776969516033</v>
      </c>
      <c r="I1371" s="50">
        <v>78.659715566931382</v>
      </c>
      <c r="J1371" s="50">
        <v>82.619061958501064</v>
      </c>
      <c r="K1371" s="50">
        <v>83.39063682299097</v>
      </c>
      <c r="L1371" s="50">
        <v>78.62495383716994</v>
      </c>
      <c r="M1371" s="50">
        <v>78.649044526998438</v>
      </c>
      <c r="N1371" s="50">
        <v>66.294619097753412</v>
      </c>
      <c r="O1371" s="284">
        <v>65.844767492813091</v>
      </c>
      <c r="P1371" s="50">
        <v>63.833855349671246</v>
      </c>
      <c r="Q1371" s="50">
        <v>61.847386932554883</v>
      </c>
      <c r="R1371" s="50">
        <v>58.685487878213451</v>
      </c>
      <c r="S1371" s="50">
        <v>58.084903005587492</v>
      </c>
      <c r="T1371" s="50">
        <v>57.08063262540243</v>
      </c>
    </row>
    <row r="1372" spans="1:20" x14ac:dyDescent="0.25">
      <c r="A1372" t="str">
        <f t="shared" si="28"/>
        <v>314 kappersbedrijf en schoonheidszorgen</v>
      </c>
      <c r="B1372" s="10">
        <v>314</v>
      </c>
      <c r="C1372" s="3" t="s">
        <v>96</v>
      </c>
      <c r="D1372" s="192"/>
      <c r="E1372" s="50">
        <v>36.432203882334115</v>
      </c>
      <c r="F1372" s="50">
        <v>34.181383816056432</v>
      </c>
      <c r="G1372" s="50">
        <v>35.370493898856068</v>
      </c>
      <c r="H1372" s="50">
        <v>36.148058041832357</v>
      </c>
      <c r="I1372" s="50">
        <v>41.522504499010367</v>
      </c>
      <c r="J1372" s="50">
        <v>45.30086157134172</v>
      </c>
      <c r="K1372" s="50">
        <v>52.151524577607809</v>
      </c>
      <c r="L1372" s="50">
        <v>46.66446432817424</v>
      </c>
      <c r="M1372" s="50">
        <v>55.84015553226282</v>
      </c>
      <c r="N1372" s="50">
        <v>49.719485246098735</v>
      </c>
      <c r="O1372" s="284">
        <v>52.84290942337794</v>
      </c>
      <c r="P1372" s="50">
        <v>51.707908780389381</v>
      </c>
      <c r="Q1372" s="50">
        <v>53.423142140554759</v>
      </c>
      <c r="R1372" s="50">
        <v>51.448435051484957</v>
      </c>
      <c r="S1372" s="50">
        <v>47.045687740256163</v>
      </c>
      <c r="T1372" s="50">
        <v>44.003998490821338</v>
      </c>
    </row>
    <row r="1373" spans="1:20" x14ac:dyDescent="0.25">
      <c r="A1373" t="str">
        <f t="shared" si="28"/>
        <v>314 kappersbedrijf en schoonheidszorgen</v>
      </c>
      <c r="B1373" s="10">
        <v>314</v>
      </c>
      <c r="C1373" s="3" t="s">
        <v>97</v>
      </c>
      <c r="D1373" s="192"/>
      <c r="E1373" s="50">
        <v>19.203507192738208</v>
      </c>
      <c r="F1373" s="50">
        <v>24.131006811730913</v>
      </c>
      <c r="G1373" s="50">
        <v>25.719599715485302</v>
      </c>
      <c r="H1373" s="50">
        <v>25.443518101548452</v>
      </c>
      <c r="I1373" s="50">
        <v>26.598013611181141</v>
      </c>
      <c r="J1373" s="50">
        <v>31.118202864899239</v>
      </c>
      <c r="K1373" s="50">
        <v>31.391850850397539</v>
      </c>
      <c r="L1373" s="50">
        <v>34.069440789652766</v>
      </c>
      <c r="M1373" s="50">
        <v>34.836617829555507</v>
      </c>
      <c r="N1373" s="50">
        <v>38.298183322131379</v>
      </c>
      <c r="O1373" s="284">
        <v>42.634288533748908</v>
      </c>
      <c r="P1373" s="50">
        <v>45.537047530350627</v>
      </c>
      <c r="Q1373" s="50">
        <v>42.231506015606122</v>
      </c>
      <c r="R1373" s="50">
        <v>46.130649960346112</v>
      </c>
      <c r="S1373" s="50">
        <v>46.812742869991503</v>
      </c>
      <c r="T1373" s="50">
        <v>46.232844346899199</v>
      </c>
    </row>
    <row r="1374" spans="1:20" x14ac:dyDescent="0.25">
      <c r="A1374" t="str">
        <f t="shared" si="28"/>
        <v>314 kappersbedrijf en schoonheidszorgen</v>
      </c>
      <c r="B1374" s="10">
        <v>314</v>
      </c>
      <c r="C1374" s="3" t="s">
        <v>98</v>
      </c>
      <c r="D1374" s="192"/>
      <c r="E1374" s="50">
        <v>11.033639446232272</v>
      </c>
      <c r="F1374" s="50">
        <v>10.271378395420641</v>
      </c>
      <c r="G1374" s="50">
        <v>11.431400864793151</v>
      </c>
      <c r="H1374" s="50">
        <v>13.170893660493562</v>
      </c>
      <c r="I1374" s="50">
        <v>14.427281550992724</v>
      </c>
      <c r="J1374" s="50">
        <v>16.507591327556803</v>
      </c>
      <c r="K1374" s="50">
        <v>16.280086490063596</v>
      </c>
      <c r="L1374" s="50">
        <v>19.922360830332671</v>
      </c>
      <c r="M1374" s="50">
        <v>24.039332695493634</v>
      </c>
      <c r="N1374" s="50">
        <v>29.175851398997931</v>
      </c>
      <c r="O1374" s="284">
        <v>33.515402179874506</v>
      </c>
      <c r="P1374" s="50">
        <v>38.559034553965624</v>
      </c>
      <c r="Q1374" s="50">
        <v>46.302308113709458</v>
      </c>
      <c r="R1374" s="50">
        <v>51.068701781859012</v>
      </c>
      <c r="S1374" s="50">
        <v>59.192091821350083</v>
      </c>
      <c r="T1374" s="50">
        <v>66.258094211889826</v>
      </c>
    </row>
    <row r="1375" spans="1:20" x14ac:dyDescent="0.25">
      <c r="A1375" t="str">
        <f t="shared" si="28"/>
        <v>314 kappersbedrijf en schoonheidszorgen</v>
      </c>
      <c r="B1375" s="10">
        <v>314</v>
      </c>
      <c r="C1375" s="3" t="s">
        <v>26</v>
      </c>
      <c r="D1375" s="194"/>
      <c r="E1375" s="50">
        <v>66.669350521304594</v>
      </c>
      <c r="F1375" s="50">
        <v>68.583769023207992</v>
      </c>
      <c r="G1375" s="50">
        <v>72.521494479134518</v>
      </c>
      <c r="H1375" s="50">
        <v>74.762469803874367</v>
      </c>
      <c r="I1375" s="50">
        <v>82.547799661184229</v>
      </c>
      <c r="J1375" s="50">
        <v>92.926655763797754</v>
      </c>
      <c r="K1375" s="50">
        <v>99.823461918068944</v>
      </c>
      <c r="L1375" s="50">
        <v>100.65626594815967</v>
      </c>
      <c r="M1375" s="50">
        <v>114.71610605731198</v>
      </c>
      <c r="N1375" s="50">
        <v>117.19351996722804</v>
      </c>
      <c r="O1375" s="284">
        <v>128.99260013700135</v>
      </c>
      <c r="P1375" s="50">
        <v>135.80399086470564</v>
      </c>
      <c r="Q1375" s="50">
        <v>141.95695626987032</v>
      </c>
      <c r="R1375" s="50">
        <v>148.64778679369007</v>
      </c>
      <c r="S1375" s="50">
        <v>153.05052243159776</v>
      </c>
      <c r="T1375" s="50">
        <v>156.49493704961037</v>
      </c>
    </row>
    <row r="1376" spans="1:20" x14ac:dyDescent="0.25">
      <c r="A1376" t="str">
        <f t="shared" si="28"/>
        <v>314 kappersbedrijf en schoonheidszorgen</v>
      </c>
      <c r="B1376" s="10">
        <v>314</v>
      </c>
      <c r="C1376" s="3" t="s">
        <v>19</v>
      </c>
      <c r="D1376" s="194"/>
      <c r="E1376" s="50">
        <v>2703.3946260334883</v>
      </c>
      <c r="F1376" s="50">
        <v>2692.639265415894</v>
      </c>
      <c r="G1376" s="50">
        <v>2680.6047279545646</v>
      </c>
      <c r="H1376" s="50">
        <v>2671.4884209750362</v>
      </c>
      <c r="I1376" s="50">
        <v>2646.0717436744353</v>
      </c>
      <c r="J1376" s="50">
        <v>2587.6253459164818</v>
      </c>
      <c r="K1376" s="50">
        <v>2600.9988396215313</v>
      </c>
      <c r="L1376" s="50">
        <v>2313.6441256912181</v>
      </c>
      <c r="M1376" s="50">
        <v>2300.5250223550993</v>
      </c>
      <c r="N1376" s="50">
        <v>2136.655635509841</v>
      </c>
      <c r="O1376" s="284">
        <v>2247.0687961476833</v>
      </c>
      <c r="P1376" s="50">
        <v>2209.9260011655874</v>
      </c>
      <c r="Q1376" s="50">
        <v>2171.4429991141697</v>
      </c>
      <c r="R1376" s="50">
        <v>2135.4598590582914</v>
      </c>
      <c r="S1376" s="50">
        <v>2102.3785167744427</v>
      </c>
      <c r="T1376" s="50">
        <v>2068.6467782308696</v>
      </c>
    </row>
    <row r="1377" spans="1:20" x14ac:dyDescent="0.25">
      <c r="A1377" t="str">
        <f t="shared" si="28"/>
        <v>314 kappersbedrijf en schoonheidszorgen</v>
      </c>
      <c r="B1377" s="10">
        <v>314</v>
      </c>
      <c r="C1377" s="3" t="s">
        <v>20</v>
      </c>
      <c r="D1377" s="194"/>
      <c r="E1377" s="193">
        <v>2.4661346101410325E-2</v>
      </c>
      <c r="F1377" s="193">
        <v>2.5470834472368441E-2</v>
      </c>
      <c r="G1377" s="193">
        <v>2.7054154505827512E-2</v>
      </c>
      <c r="H1377" s="193">
        <v>2.798532429221148E-2</v>
      </c>
      <c r="I1377" s="193">
        <v>3.1196357339334735E-2</v>
      </c>
      <c r="J1377" s="193">
        <v>3.5911943709488248E-2</v>
      </c>
      <c r="K1377" s="193">
        <v>3.8378895214191695E-2</v>
      </c>
      <c r="L1377" s="193">
        <v>4.3505509265859062E-2</v>
      </c>
      <c r="M1377" s="193">
        <v>4.9865185095824133E-2</v>
      </c>
      <c r="N1377" s="193">
        <v>5.4849044469097968E-2</v>
      </c>
      <c r="O1377" s="285">
        <v>5.7404829063597396E-2</v>
      </c>
      <c r="P1377" s="193">
        <v>6.1451827252622104E-2</v>
      </c>
      <c r="Q1377" s="193">
        <v>6.53744797021064E-2</v>
      </c>
      <c r="R1377" s="193">
        <v>6.9609262924399673E-2</v>
      </c>
      <c r="S1377" s="193">
        <v>7.2798747328532587E-2</v>
      </c>
      <c r="T1377" s="193">
        <v>7.5650874134948559E-2</v>
      </c>
    </row>
    <row r="1378" spans="1:20" x14ac:dyDescent="0.25">
      <c r="A1378" t="str">
        <f t="shared" si="28"/>
        <v>314 kappersbedrijf en schoonheidszorgen</v>
      </c>
      <c r="B1378" s="10">
        <v>314</v>
      </c>
      <c r="C1378" s="3" t="s">
        <v>29</v>
      </c>
      <c r="D1378" s="194"/>
      <c r="E1378" s="50">
        <v>2693.3946260334883</v>
      </c>
      <c r="F1378" s="50">
        <v>2671.639265415894</v>
      </c>
      <c r="G1378" s="50">
        <v>2618.6047279545646</v>
      </c>
      <c r="H1378" s="50">
        <v>2561.4884209750362</v>
      </c>
      <c r="I1378" s="50">
        <v>2482.0717436744353</v>
      </c>
      <c r="J1378" s="50">
        <v>2380.6253459164818</v>
      </c>
      <c r="K1378" s="50">
        <v>2236.9988396215313</v>
      </c>
      <c r="L1378" s="50">
        <v>2208.6441256912181</v>
      </c>
      <c r="M1378" s="50">
        <v>2139.5250223550993</v>
      </c>
      <c r="N1378" s="50">
        <v>2136.655635509841</v>
      </c>
      <c r="O1378" s="284">
        <v>2141.3413257310167</v>
      </c>
      <c r="P1378" s="50">
        <v>2105.7583029201273</v>
      </c>
      <c r="Q1378" s="50">
        <v>2068.8120620928476</v>
      </c>
      <c r="R1378" s="50">
        <v>2034.3430117890425</v>
      </c>
      <c r="S1378" s="50">
        <v>2002.7534222520435</v>
      </c>
      <c r="T1378" s="50">
        <v>1970.491428982597</v>
      </c>
    </row>
    <row r="1379" spans="1:20" x14ac:dyDescent="0.25">
      <c r="A1379" t="str">
        <f t="shared" si="28"/>
        <v>315 handelsluchtvaart</v>
      </c>
      <c r="B1379" s="10">
        <v>315</v>
      </c>
      <c r="C1379" s="3" t="s">
        <v>25</v>
      </c>
      <c r="D1379" s="50">
        <v>6455</v>
      </c>
      <c r="E1379" s="50">
        <v>6611</v>
      </c>
      <c r="F1379" s="50">
        <v>6785</v>
      </c>
      <c r="G1379" s="50">
        <v>6950</v>
      </c>
      <c r="H1379" s="50">
        <v>7299</v>
      </c>
      <c r="I1379" s="50">
        <v>7515</v>
      </c>
      <c r="J1379" s="50">
        <v>7254</v>
      </c>
      <c r="K1379" s="50">
        <v>6036</v>
      </c>
      <c r="L1379" s="50">
        <v>6565</v>
      </c>
      <c r="M1379" s="50">
        <v>6762</v>
      </c>
      <c r="N1379" s="50">
        <v>7002.1995238602321</v>
      </c>
      <c r="O1379" s="284">
        <v>7059.299008792309</v>
      </c>
      <c r="P1379" s="50">
        <v>7116.8641118731393</v>
      </c>
      <c r="Q1379" s="50">
        <v>7174.8986299891703</v>
      </c>
      <c r="R1379" s="50">
        <v>7233.4063909885863</v>
      </c>
      <c r="S1379" s="50">
        <v>7292.3912539337834</v>
      </c>
      <c r="T1379" s="50">
        <v>7351.857109355914</v>
      </c>
    </row>
    <row r="1380" spans="1:20" x14ac:dyDescent="0.25">
      <c r="A1380" t="str">
        <f t="shared" si="28"/>
        <v>315 handelsluchtvaart</v>
      </c>
      <c r="B1380" s="10">
        <v>315</v>
      </c>
      <c r="C1380" s="3" t="s">
        <v>83</v>
      </c>
      <c r="D1380" s="192"/>
      <c r="E1380" s="50">
        <v>156</v>
      </c>
      <c r="F1380" s="50">
        <v>174</v>
      </c>
      <c r="G1380" s="50">
        <v>165</v>
      </c>
      <c r="H1380" s="50">
        <v>349</v>
      </c>
      <c r="I1380" s="50">
        <v>216</v>
      </c>
      <c r="J1380" s="50">
        <v>-261</v>
      </c>
      <c r="K1380" s="50">
        <v>-1218</v>
      </c>
      <c r="L1380" s="50">
        <v>529</v>
      </c>
      <c r="M1380" s="50">
        <v>197</v>
      </c>
      <c r="N1380" s="50">
        <v>240.19952386023215</v>
      </c>
      <c r="O1380" s="284">
        <v>57.099484932076848</v>
      </c>
      <c r="P1380" s="50">
        <v>57.56510308083034</v>
      </c>
      <c r="Q1380" s="50">
        <v>58.034518116030995</v>
      </c>
      <c r="R1380" s="50">
        <v>58.50776099941595</v>
      </c>
      <c r="S1380" s="50">
        <v>58.984862945197165</v>
      </c>
      <c r="T1380" s="50">
        <v>59.465855422130517</v>
      </c>
    </row>
    <row r="1381" spans="1:20" x14ac:dyDescent="0.25">
      <c r="A1381" t="str">
        <f t="shared" si="28"/>
        <v>315 handelsluchtvaart</v>
      </c>
      <c r="B1381" s="10">
        <v>315</v>
      </c>
      <c r="C1381" s="3" t="s">
        <v>84</v>
      </c>
      <c r="D1381" s="192"/>
      <c r="E1381" s="193">
        <v>1.0241673121611155</v>
      </c>
      <c r="F1381" s="193">
        <v>1.0263197700801694</v>
      </c>
      <c r="G1381" s="193">
        <v>1.0243183492999264</v>
      </c>
      <c r="H1381" s="193">
        <v>1.0502158273381295</v>
      </c>
      <c r="I1381" s="193">
        <v>1.0295930949445129</v>
      </c>
      <c r="J1381" s="193">
        <v>0.96526946107784428</v>
      </c>
      <c r="K1381" s="193">
        <v>0.83209263854425142</v>
      </c>
      <c r="L1381" s="193">
        <v>1.0876408217362492</v>
      </c>
      <c r="M1381" s="193">
        <v>1.0300076161462299</v>
      </c>
      <c r="N1381" s="193">
        <v>1.0355219644868725</v>
      </c>
      <c r="O1381" s="285">
        <v>1.0081545069856277</v>
      </c>
      <c r="P1381" s="193">
        <v>1.0081545069856275</v>
      </c>
      <c r="Q1381" s="193">
        <v>1.0081545069856275</v>
      </c>
      <c r="R1381" s="193">
        <v>1.0081545069856275</v>
      </c>
      <c r="S1381" s="193">
        <v>1.0081545069856273</v>
      </c>
      <c r="T1381" s="193">
        <v>1.0081545069856273</v>
      </c>
    </row>
    <row r="1382" spans="1:20" x14ac:dyDescent="0.25">
      <c r="A1382" t="str">
        <f t="shared" si="28"/>
        <v>315 handelsluchtvaart</v>
      </c>
      <c r="B1382" s="10">
        <v>315</v>
      </c>
      <c r="C1382" s="3" t="s">
        <v>8</v>
      </c>
      <c r="D1382" s="50">
        <v>13</v>
      </c>
      <c r="E1382" s="50">
        <v>13</v>
      </c>
      <c r="F1382" s="50">
        <v>12</v>
      </c>
      <c r="G1382" s="50">
        <v>9</v>
      </c>
      <c r="H1382" s="50">
        <v>28</v>
      </c>
      <c r="I1382" s="50">
        <v>15</v>
      </c>
      <c r="J1382" s="50">
        <v>11</v>
      </c>
      <c r="K1382" s="50">
        <v>1</v>
      </c>
      <c r="L1382" s="50">
        <v>5</v>
      </c>
      <c r="M1382" s="50">
        <v>19</v>
      </c>
      <c r="N1382" s="50">
        <v>14.198582934051046</v>
      </c>
      <c r="O1382" s="284">
        <v>14.439209603634515</v>
      </c>
      <c r="P1382" s="50">
        <v>14.798112035691407</v>
      </c>
      <c r="Q1382" s="50">
        <v>15.168556373162389</v>
      </c>
      <c r="R1382" s="50">
        <v>15.554396062221159</v>
      </c>
      <c r="S1382" s="50">
        <v>15.888278453824508</v>
      </c>
      <c r="T1382" s="50">
        <v>16.060560906921612</v>
      </c>
    </row>
    <row r="1383" spans="1:20" x14ac:dyDescent="0.25">
      <c r="A1383" t="str">
        <f t="shared" si="28"/>
        <v>315 handelsluchtvaart</v>
      </c>
      <c r="B1383" s="10">
        <v>315</v>
      </c>
      <c r="C1383" s="3" t="s">
        <v>9</v>
      </c>
      <c r="D1383" s="50">
        <v>421</v>
      </c>
      <c r="E1383" s="50">
        <v>456</v>
      </c>
      <c r="F1383" s="50">
        <v>446</v>
      </c>
      <c r="G1383" s="50">
        <v>504</v>
      </c>
      <c r="H1383" s="50">
        <v>542</v>
      </c>
      <c r="I1383" s="50">
        <v>564</v>
      </c>
      <c r="J1383" s="50">
        <v>423</v>
      </c>
      <c r="K1383" s="50">
        <v>185</v>
      </c>
      <c r="L1383" s="50">
        <v>329</v>
      </c>
      <c r="M1383" s="50">
        <v>418</v>
      </c>
      <c r="N1383" s="50">
        <v>483.20256842230862</v>
      </c>
      <c r="O1383" s="284">
        <v>491.3915141300381</v>
      </c>
      <c r="P1383" s="50">
        <v>503.60559054797426</v>
      </c>
      <c r="Q1383" s="50">
        <v>516.21245815968507</v>
      </c>
      <c r="R1383" s="50">
        <v>529.34325646670095</v>
      </c>
      <c r="S1383" s="50">
        <v>540.70585722221824</v>
      </c>
      <c r="T1383" s="50">
        <v>546.56892991174504</v>
      </c>
    </row>
    <row r="1384" spans="1:20" x14ac:dyDescent="0.25">
      <c r="A1384" t="str">
        <f t="shared" si="28"/>
        <v>315 handelsluchtvaart</v>
      </c>
      <c r="B1384" s="10">
        <v>315</v>
      </c>
      <c r="C1384" s="3" t="s">
        <v>10</v>
      </c>
      <c r="D1384" s="50">
        <v>815</v>
      </c>
      <c r="E1384" s="50">
        <v>861</v>
      </c>
      <c r="F1384" s="50">
        <v>937</v>
      </c>
      <c r="G1384" s="50">
        <v>1007</v>
      </c>
      <c r="H1384" s="50">
        <v>1078</v>
      </c>
      <c r="I1384" s="50">
        <v>1130</v>
      </c>
      <c r="J1384" s="50">
        <v>969</v>
      </c>
      <c r="K1384" s="50">
        <v>645</v>
      </c>
      <c r="L1384" s="50">
        <v>811</v>
      </c>
      <c r="M1384" s="50">
        <v>812</v>
      </c>
      <c r="N1384" s="50">
        <v>1021.5091610886724</v>
      </c>
      <c r="O1384" s="284">
        <v>1038.8209131503722</v>
      </c>
      <c r="P1384" s="50">
        <v>1064.6419492344651</v>
      </c>
      <c r="Q1384" s="50">
        <v>1091.2933612914053</v>
      </c>
      <c r="R1384" s="50">
        <v>1119.0523833653556</v>
      </c>
      <c r="S1384" s="50">
        <v>1143.0733665390412</v>
      </c>
      <c r="T1384" s="50">
        <v>1155.4681319146382</v>
      </c>
    </row>
    <row r="1385" spans="1:20" x14ac:dyDescent="0.25">
      <c r="A1385" t="str">
        <f t="shared" si="28"/>
        <v>315 handelsluchtvaart</v>
      </c>
      <c r="B1385" s="10">
        <v>315</v>
      </c>
      <c r="C1385" s="3" t="s">
        <v>11</v>
      </c>
      <c r="D1385" s="50">
        <v>869</v>
      </c>
      <c r="E1385" s="50">
        <v>846</v>
      </c>
      <c r="F1385" s="50">
        <v>847</v>
      </c>
      <c r="G1385" s="50">
        <v>852</v>
      </c>
      <c r="H1385" s="50">
        <v>912</v>
      </c>
      <c r="I1385" s="50">
        <v>993</v>
      </c>
      <c r="J1385" s="50">
        <v>1011</v>
      </c>
      <c r="K1385" s="50">
        <v>876</v>
      </c>
      <c r="L1385" s="50">
        <v>935</v>
      </c>
      <c r="M1385" s="50">
        <v>930</v>
      </c>
      <c r="N1385" s="50">
        <v>885.02224686944714</v>
      </c>
      <c r="O1385" s="284">
        <v>900.52440486596311</v>
      </c>
      <c r="P1385" s="50">
        <v>943.59731824017217</v>
      </c>
      <c r="Q1385" s="50">
        <v>972.98435593543695</v>
      </c>
      <c r="R1385" s="50">
        <v>1004.5947867102408</v>
      </c>
      <c r="S1385" s="50">
        <v>1073.5367825704291</v>
      </c>
      <c r="T1385" s="50">
        <v>1098.0165832453649</v>
      </c>
    </row>
    <row r="1386" spans="1:20" x14ac:dyDescent="0.25">
      <c r="A1386" t="str">
        <f t="shared" si="28"/>
        <v>315 handelsluchtvaart</v>
      </c>
      <c r="B1386" s="10">
        <v>315</v>
      </c>
      <c r="C1386" s="3" t="s">
        <v>12</v>
      </c>
      <c r="D1386" s="50">
        <v>1031</v>
      </c>
      <c r="E1386" s="50">
        <v>1044</v>
      </c>
      <c r="F1386" s="50">
        <v>1014</v>
      </c>
      <c r="G1386" s="50">
        <v>933</v>
      </c>
      <c r="H1386" s="50">
        <v>918</v>
      </c>
      <c r="I1386" s="50">
        <v>880</v>
      </c>
      <c r="J1386" s="50">
        <v>854</v>
      </c>
      <c r="K1386" s="50">
        <v>758</v>
      </c>
      <c r="L1386" s="50">
        <v>798</v>
      </c>
      <c r="M1386" s="50">
        <v>818</v>
      </c>
      <c r="N1386" s="50">
        <v>854.33355598247522</v>
      </c>
      <c r="O1386" s="284">
        <v>877.11466678326656</v>
      </c>
      <c r="P1386" s="50">
        <v>883.82927745185305</v>
      </c>
      <c r="Q1386" s="50">
        <v>883.59755012816743</v>
      </c>
      <c r="R1386" s="50">
        <v>884.23213318594469</v>
      </c>
      <c r="S1386" s="50">
        <v>841.46785942622478</v>
      </c>
      <c r="T1386" s="50">
        <v>856.20711344154188</v>
      </c>
    </row>
    <row r="1387" spans="1:20" x14ac:dyDescent="0.25">
      <c r="A1387" t="str">
        <f t="shared" si="28"/>
        <v>315 handelsluchtvaart</v>
      </c>
      <c r="B1387" s="10">
        <v>315</v>
      </c>
      <c r="C1387" s="3" t="s">
        <v>13</v>
      </c>
      <c r="D1387" s="50">
        <v>950</v>
      </c>
      <c r="E1387" s="50">
        <v>956</v>
      </c>
      <c r="F1387" s="50">
        <v>967</v>
      </c>
      <c r="G1387" s="50">
        <v>1003</v>
      </c>
      <c r="H1387" s="50">
        <v>1015</v>
      </c>
      <c r="I1387" s="50">
        <v>1007</v>
      </c>
      <c r="J1387" s="50">
        <v>998</v>
      </c>
      <c r="K1387" s="50">
        <v>854</v>
      </c>
      <c r="L1387" s="50">
        <v>861</v>
      </c>
      <c r="M1387" s="50">
        <v>840</v>
      </c>
      <c r="N1387" s="50">
        <v>792.95617420853159</v>
      </c>
      <c r="O1387" s="284">
        <v>771.27289693679427</v>
      </c>
      <c r="P1387" s="50">
        <v>773.2293459156167</v>
      </c>
      <c r="Q1387" s="50">
        <v>761.62267092569209</v>
      </c>
      <c r="R1387" s="50">
        <v>777.74396230763728</v>
      </c>
      <c r="S1387" s="50">
        <v>812.28944371905141</v>
      </c>
      <c r="T1387" s="50">
        <v>833.94943318112587</v>
      </c>
    </row>
    <row r="1388" spans="1:20" x14ac:dyDescent="0.25">
      <c r="A1388" t="str">
        <f t="shared" si="28"/>
        <v>315 handelsluchtvaart</v>
      </c>
      <c r="B1388" s="10">
        <v>315</v>
      </c>
      <c r="C1388" s="3" t="s">
        <v>14</v>
      </c>
      <c r="D1388" s="50">
        <v>970</v>
      </c>
      <c r="E1388" s="50">
        <v>929</v>
      </c>
      <c r="F1388" s="50">
        <v>945</v>
      </c>
      <c r="G1388" s="50">
        <v>900</v>
      </c>
      <c r="H1388" s="50">
        <v>938</v>
      </c>
      <c r="I1388" s="50">
        <v>948</v>
      </c>
      <c r="J1388" s="50">
        <v>938</v>
      </c>
      <c r="K1388" s="50">
        <v>837</v>
      </c>
      <c r="L1388" s="50">
        <v>889</v>
      </c>
      <c r="M1388" s="50">
        <v>885</v>
      </c>
      <c r="N1388" s="50">
        <v>896.90174011601687</v>
      </c>
      <c r="O1388" s="284">
        <v>903.57510924488486</v>
      </c>
      <c r="P1388" s="50">
        <v>861.51525617699838</v>
      </c>
      <c r="Q1388" s="50">
        <v>834.61551202323653</v>
      </c>
      <c r="R1388" s="50">
        <v>798.66128158730498</v>
      </c>
      <c r="S1388" s="50">
        <v>753.93261230470466</v>
      </c>
      <c r="T1388" s="50">
        <v>733.31642895368259</v>
      </c>
    </row>
    <row r="1389" spans="1:20" x14ac:dyDescent="0.25">
      <c r="A1389" t="str">
        <f t="shared" si="28"/>
        <v>315 handelsluchtvaart</v>
      </c>
      <c r="B1389" s="10">
        <v>315</v>
      </c>
      <c r="C1389" s="3" t="s">
        <v>15</v>
      </c>
      <c r="D1389" s="50">
        <v>849</v>
      </c>
      <c r="E1389" s="50">
        <v>903</v>
      </c>
      <c r="F1389" s="50">
        <v>913</v>
      </c>
      <c r="G1389" s="50">
        <v>936</v>
      </c>
      <c r="H1389" s="50">
        <v>934</v>
      </c>
      <c r="I1389" s="50">
        <v>943</v>
      </c>
      <c r="J1389" s="50">
        <v>886</v>
      </c>
      <c r="K1389" s="50">
        <v>855</v>
      </c>
      <c r="L1389" s="50">
        <v>848</v>
      </c>
      <c r="M1389" s="50">
        <v>872</v>
      </c>
      <c r="N1389" s="50">
        <v>862.88290477706516</v>
      </c>
      <c r="O1389" s="284">
        <v>839.64557052658745</v>
      </c>
      <c r="P1389" s="50">
        <v>812.55309375900458</v>
      </c>
      <c r="Q1389" s="50">
        <v>847.47938175145896</v>
      </c>
      <c r="R1389" s="50">
        <v>834.84800741563799</v>
      </c>
      <c r="S1389" s="50">
        <v>846.07527869070987</v>
      </c>
      <c r="T1389" s="50">
        <v>852.11903166918262</v>
      </c>
    </row>
    <row r="1390" spans="1:20" x14ac:dyDescent="0.25">
      <c r="A1390" t="str">
        <f t="shared" si="28"/>
        <v>315 handelsluchtvaart</v>
      </c>
      <c r="B1390" s="10">
        <v>315</v>
      </c>
      <c r="C1390" s="3" t="s">
        <v>16</v>
      </c>
      <c r="D1390" s="50">
        <v>414</v>
      </c>
      <c r="E1390" s="50">
        <v>478</v>
      </c>
      <c r="F1390" s="50">
        <v>565</v>
      </c>
      <c r="G1390" s="50">
        <v>625</v>
      </c>
      <c r="H1390" s="50">
        <v>728</v>
      </c>
      <c r="I1390" s="50">
        <v>780</v>
      </c>
      <c r="J1390" s="50">
        <v>845</v>
      </c>
      <c r="K1390" s="50">
        <v>739</v>
      </c>
      <c r="L1390" s="50">
        <v>770</v>
      </c>
      <c r="M1390" s="50">
        <v>796</v>
      </c>
      <c r="N1390" s="50">
        <v>779.33681456018189</v>
      </c>
      <c r="O1390" s="284">
        <v>749.27339292474733</v>
      </c>
      <c r="P1390" s="50">
        <v>774.05631142696461</v>
      </c>
      <c r="Q1390" s="50">
        <v>751.29641190076882</v>
      </c>
      <c r="R1390" s="50">
        <v>758.19386686118389</v>
      </c>
      <c r="S1390" s="50">
        <v>749.3793852163094</v>
      </c>
      <c r="T1390" s="50">
        <v>727.24771965397781</v>
      </c>
    </row>
    <row r="1391" spans="1:20" x14ac:dyDescent="0.25">
      <c r="A1391" t="str">
        <f t="shared" si="28"/>
        <v>315 handelsluchtvaart</v>
      </c>
      <c r="B1391" s="10">
        <v>315</v>
      </c>
      <c r="C1391" s="3" t="s">
        <v>17</v>
      </c>
      <c r="D1391" s="50">
        <v>118</v>
      </c>
      <c r="E1391" s="50">
        <v>118</v>
      </c>
      <c r="F1391" s="50">
        <v>135</v>
      </c>
      <c r="G1391" s="50">
        <v>174</v>
      </c>
      <c r="H1391" s="50">
        <v>201</v>
      </c>
      <c r="I1391" s="50">
        <v>245</v>
      </c>
      <c r="J1391" s="50">
        <v>309</v>
      </c>
      <c r="K1391" s="50">
        <v>280</v>
      </c>
      <c r="L1391" s="50">
        <v>309</v>
      </c>
      <c r="M1391" s="50">
        <v>354</v>
      </c>
      <c r="N1391" s="50">
        <v>388.80323297904738</v>
      </c>
      <c r="O1391" s="284">
        <v>427.5025887381542</v>
      </c>
      <c r="P1391" s="50">
        <v>421.76613849405646</v>
      </c>
      <c r="Q1391" s="50">
        <v>419.46918346560142</v>
      </c>
      <c r="R1391" s="50">
        <v>417.67883745709116</v>
      </c>
      <c r="S1391" s="50">
        <v>409.14319857869583</v>
      </c>
      <c r="T1391" s="50">
        <v>396.80005158933938</v>
      </c>
    </row>
    <row r="1392" spans="1:20" x14ac:dyDescent="0.25">
      <c r="A1392" t="str">
        <f t="shared" si="28"/>
        <v>315 handelsluchtvaart</v>
      </c>
      <c r="B1392" s="10">
        <v>315</v>
      </c>
      <c r="C1392" s="3" t="s">
        <v>85</v>
      </c>
      <c r="D1392" s="50">
        <v>5</v>
      </c>
      <c r="E1392" s="50">
        <v>7</v>
      </c>
      <c r="F1392" s="50">
        <v>4</v>
      </c>
      <c r="G1392" s="50">
        <v>7</v>
      </c>
      <c r="H1392" s="50">
        <v>5</v>
      </c>
      <c r="I1392" s="50">
        <v>10</v>
      </c>
      <c r="J1392" s="50">
        <v>10</v>
      </c>
      <c r="K1392" s="50">
        <v>6</v>
      </c>
      <c r="L1392" s="50">
        <v>10</v>
      </c>
      <c r="M1392" s="50">
        <v>18</v>
      </c>
      <c r="N1392" s="50">
        <v>23.052541922434393</v>
      </c>
      <c r="O1392" s="284">
        <v>45.738741887864371</v>
      </c>
      <c r="P1392" s="50">
        <v>63.271718590341834</v>
      </c>
      <c r="Q1392" s="50">
        <v>81.159188034552898</v>
      </c>
      <c r="R1392" s="50">
        <v>93.503479569265792</v>
      </c>
      <c r="S1392" s="50">
        <v>106.89919121257537</v>
      </c>
      <c r="T1392" s="50">
        <v>136.10312488839469</v>
      </c>
    </row>
    <row r="1393" spans="1:20" x14ac:dyDescent="0.25">
      <c r="A1393" t="str">
        <f t="shared" si="28"/>
        <v>315 handelsluchtvaart</v>
      </c>
      <c r="B1393" s="10">
        <v>315</v>
      </c>
      <c r="C1393" s="3" t="s">
        <v>6</v>
      </c>
      <c r="D1393" s="50">
        <v>537</v>
      </c>
      <c r="E1393" s="50">
        <v>603</v>
      </c>
      <c r="F1393" s="50">
        <v>704</v>
      </c>
      <c r="G1393" s="50">
        <v>806</v>
      </c>
      <c r="H1393" s="50">
        <v>934</v>
      </c>
      <c r="I1393" s="50">
        <v>1035</v>
      </c>
      <c r="J1393" s="50">
        <v>1164</v>
      </c>
      <c r="K1393" s="50">
        <v>1025</v>
      </c>
      <c r="L1393" s="50">
        <v>1089</v>
      </c>
      <c r="M1393" s="50">
        <v>1168</v>
      </c>
      <c r="N1393" s="50">
        <v>1191.1925894616636</v>
      </c>
      <c r="O1393" s="284">
        <v>1222.5147235507659</v>
      </c>
      <c r="P1393" s="50">
        <v>1259.0941685113628</v>
      </c>
      <c r="Q1393" s="50">
        <v>1251.9247834009232</v>
      </c>
      <c r="R1393" s="50">
        <v>1269.3761838875409</v>
      </c>
      <c r="S1393" s="50">
        <v>1265.4217750075804</v>
      </c>
      <c r="T1393" s="50">
        <v>1260.1508961317118</v>
      </c>
    </row>
    <row r="1394" spans="1:20" x14ac:dyDescent="0.25">
      <c r="A1394" t="str">
        <f t="shared" si="28"/>
        <v>315 handelsluchtvaart</v>
      </c>
      <c r="B1394" s="10">
        <v>315</v>
      </c>
      <c r="C1394" s="3" t="s">
        <v>86</v>
      </c>
      <c r="D1394" s="193">
        <v>1.002733972726735</v>
      </c>
      <c r="E1394" s="192"/>
      <c r="F1394" s="192"/>
      <c r="G1394" s="192"/>
      <c r="H1394" s="192"/>
      <c r="I1394" s="192"/>
      <c r="J1394" s="192"/>
      <c r="K1394" s="192"/>
      <c r="L1394" s="192"/>
      <c r="M1394" s="192"/>
      <c r="N1394" s="192"/>
      <c r="O1394" s="286"/>
      <c r="P1394" s="192"/>
      <c r="Q1394" s="192"/>
      <c r="R1394" s="192"/>
      <c r="S1394" s="192"/>
      <c r="T1394" s="192"/>
    </row>
    <row r="1395" spans="1:20" x14ac:dyDescent="0.25">
      <c r="A1395" t="str">
        <f t="shared" si="28"/>
        <v>315 handelsluchtvaart</v>
      </c>
      <c r="B1395" s="10">
        <v>315</v>
      </c>
      <c r="C1395" s="3" t="s">
        <v>87</v>
      </c>
      <c r="D1395" s="192"/>
      <c r="E1395" s="193">
        <v>-1.0716669717190208E-2</v>
      </c>
      <c r="F1395" s="193">
        <v>-1.1792898676717178E-2</v>
      </c>
      <c r="G1395" s="193">
        <v>-1.0792188286595672E-2</v>
      </c>
      <c r="H1395" s="193">
        <v>-2.3740927305697213E-2</v>
      </c>
      <c r="I1395" s="193">
        <v>-1.3429561108888932E-2</v>
      </c>
      <c r="J1395" s="193">
        <v>1.8732255824445376E-2</v>
      </c>
      <c r="K1395" s="193">
        <v>8.5320667091241809E-2</v>
      </c>
      <c r="L1395" s="193">
        <v>-4.2453424504757087E-2</v>
      </c>
      <c r="M1395" s="193">
        <v>-1.3636821709747449E-2</v>
      </c>
      <c r="N1395" s="193">
        <v>-1.6393995880068735E-2</v>
      </c>
      <c r="O1395" s="285">
        <v>-2.710267129446331E-3</v>
      </c>
      <c r="P1395" s="193">
        <v>-2.7102671294462199E-3</v>
      </c>
      <c r="Q1395" s="193">
        <v>-2.7102671294462199E-3</v>
      </c>
      <c r="R1395" s="193">
        <v>-2.7102671294462199E-3</v>
      </c>
      <c r="S1395" s="193">
        <v>-2.7102671294461089E-3</v>
      </c>
      <c r="T1395" s="193">
        <v>-2.7102671294461089E-3</v>
      </c>
    </row>
    <row r="1396" spans="1:20" x14ac:dyDescent="0.25">
      <c r="A1396" t="str">
        <f t="shared" si="28"/>
        <v>315 handelsluchtvaart</v>
      </c>
      <c r="B1396" s="10">
        <v>315</v>
      </c>
      <c r="C1396" s="3" t="s">
        <v>88</v>
      </c>
      <c r="D1396" s="194"/>
      <c r="E1396" s="50">
        <v>6.2422005789532111</v>
      </c>
      <c r="F1396" s="50">
        <v>6.2282096024793603</v>
      </c>
      <c r="G1396" s="50">
        <v>5.7611250808162522</v>
      </c>
      <c r="H1396" s="50">
        <v>4.2043051594402749</v>
      </c>
      <c r="I1396" s="50">
        <v>13.368778749547044</v>
      </c>
      <c r="J1396" s="50">
        <v>7.6442730126859306</v>
      </c>
      <c r="K1396" s="50">
        <v>6.3382727332377762</v>
      </c>
      <c r="L1396" s="50">
        <v>0.44843252051652627</v>
      </c>
      <c r="M1396" s="50">
        <v>2.3862456165576793</v>
      </c>
      <c r="N1396" s="50">
        <v>9.0153470336830779</v>
      </c>
      <c r="O1396" s="284">
        <v>6.9314028489338382</v>
      </c>
      <c r="P1396" s="50">
        <v>7.0488709364766038</v>
      </c>
      <c r="Q1396" s="50">
        <v>7.2240783745430068</v>
      </c>
      <c r="R1396" s="50">
        <v>7.4049202901090956</v>
      </c>
      <c r="S1396" s="50">
        <v>7.5932778418729381</v>
      </c>
      <c r="T1396" s="50">
        <v>7.7562711047300512</v>
      </c>
    </row>
    <row r="1397" spans="1:20" x14ac:dyDescent="0.25">
      <c r="A1397" t="str">
        <f t="shared" si="28"/>
        <v>315 handelsluchtvaart</v>
      </c>
      <c r="B1397" s="10">
        <v>315</v>
      </c>
      <c r="C1397" s="3" t="s">
        <v>89</v>
      </c>
      <c r="D1397" s="194"/>
      <c r="E1397" s="50">
        <v>119.74001741430175</v>
      </c>
      <c r="F1397" s="50">
        <v>129.20389028548087</v>
      </c>
      <c r="G1397" s="50">
        <v>126.81678847286364</v>
      </c>
      <c r="H1397" s="50">
        <v>136.78249336020977</v>
      </c>
      <c r="I1397" s="50">
        <v>152.68421960810201</v>
      </c>
      <c r="J1397" s="50">
        <v>177.02099880753991</v>
      </c>
      <c r="K1397" s="50">
        <v>160.93264707150982</v>
      </c>
      <c r="L1397" s="50">
        <v>46.74604768412393</v>
      </c>
      <c r="M1397" s="50">
        <v>92.612822795648839</v>
      </c>
      <c r="N1397" s="50">
        <v>116.51364079735652</v>
      </c>
      <c r="O1397" s="284">
        <v>141.30026763750485</v>
      </c>
      <c r="P1397" s="50">
        <v>143.69491596056577</v>
      </c>
      <c r="Q1397" s="50">
        <v>147.2666111037318</v>
      </c>
      <c r="R1397" s="50">
        <v>150.95316801385249</v>
      </c>
      <c r="S1397" s="50">
        <v>154.79293509359596</v>
      </c>
      <c r="T1397" s="50">
        <v>158.11563789514543</v>
      </c>
    </row>
    <row r="1398" spans="1:20" x14ac:dyDescent="0.25">
      <c r="A1398" t="str">
        <f t="shared" si="28"/>
        <v>315 handelsluchtvaart</v>
      </c>
      <c r="B1398" s="10">
        <v>315</v>
      </c>
      <c r="C1398" s="3" t="s">
        <v>90</v>
      </c>
      <c r="D1398" s="194"/>
      <c r="E1398" s="50">
        <v>166.35293398929474</v>
      </c>
      <c r="F1398" s="50">
        <v>174.81554620913903</v>
      </c>
      <c r="G1398" s="50">
        <v>191.18408468079735</v>
      </c>
      <c r="H1398" s="50">
        <v>192.42740024913397</v>
      </c>
      <c r="I1398" s="50">
        <v>217.11042681037424</v>
      </c>
      <c r="J1398" s="50">
        <v>263.92613912327897</v>
      </c>
      <c r="K1398" s="50">
        <v>290.84667388961191</v>
      </c>
      <c r="L1398" s="50">
        <v>111.18334214741215</v>
      </c>
      <c r="M1398" s="50">
        <v>163.16823460559195</v>
      </c>
      <c r="N1398" s="50">
        <v>161.13060305673324</v>
      </c>
      <c r="O1398" s="284">
        <v>216.68296456503126</v>
      </c>
      <c r="P1398" s="50">
        <v>220.3551408914249</v>
      </c>
      <c r="Q1398" s="50">
        <v>225.83231022085022</v>
      </c>
      <c r="R1398" s="50">
        <v>231.48561926037704</v>
      </c>
      <c r="S1398" s="50">
        <v>237.37387501522454</v>
      </c>
      <c r="T1398" s="50">
        <v>242.46921634363102</v>
      </c>
    </row>
    <row r="1399" spans="1:20" x14ac:dyDescent="0.25">
      <c r="A1399" t="str">
        <f t="shared" si="28"/>
        <v>315 handelsluchtvaart</v>
      </c>
      <c r="B1399" s="10">
        <v>315</v>
      </c>
      <c r="C1399" s="3" t="s">
        <v>91</v>
      </c>
      <c r="D1399" s="194"/>
      <c r="E1399" s="50">
        <v>114.51271135663556</v>
      </c>
      <c r="F1399" s="50">
        <v>110.57139040117654</v>
      </c>
      <c r="G1399" s="50">
        <v>111.54969114463685</v>
      </c>
      <c r="H1399" s="50">
        <v>101.17586426744992</v>
      </c>
      <c r="I1399" s="50">
        <v>117.704891102844</v>
      </c>
      <c r="J1399" s="50">
        <v>160.09562814585809</v>
      </c>
      <c r="K1399" s="50">
        <v>230.31854749210331</v>
      </c>
      <c r="L1399" s="50">
        <v>87.633741066635437</v>
      </c>
      <c r="M1399" s="50">
        <v>120.47953719473144</v>
      </c>
      <c r="N1399" s="50">
        <v>117.27108961636081</v>
      </c>
      <c r="O1399" s="284">
        <v>123.70989170324502</v>
      </c>
      <c r="P1399" s="50">
        <v>125.87680930751918</v>
      </c>
      <c r="Q1399" s="50">
        <v>131.89761326777565</v>
      </c>
      <c r="R1399" s="50">
        <v>136.00538260760862</v>
      </c>
      <c r="S1399" s="50">
        <v>140.42394155533739</v>
      </c>
      <c r="T1399" s="50">
        <v>150.06076918519423</v>
      </c>
    </row>
    <row r="1400" spans="1:20" x14ac:dyDescent="0.25">
      <c r="A1400" t="str">
        <f t="shared" si="28"/>
        <v>315 handelsluchtvaart</v>
      </c>
      <c r="B1400" s="10">
        <v>315</v>
      </c>
      <c r="C1400" s="3" t="s">
        <v>92</v>
      </c>
      <c r="D1400" s="194"/>
      <c r="E1400" s="50">
        <v>102.68490810983442</v>
      </c>
      <c r="F1400" s="50">
        <v>102.85609113372925</v>
      </c>
      <c r="G1400" s="50">
        <v>100.91517666661909</v>
      </c>
      <c r="H1400" s="50">
        <v>80.772731652925415</v>
      </c>
      <c r="I1400" s="50">
        <v>88.939968849683424</v>
      </c>
      <c r="J1400" s="50">
        <v>113.56075684002853</v>
      </c>
      <c r="K1400" s="50">
        <v>167.07205588250821</v>
      </c>
      <c r="L1400" s="50">
        <v>51.438360770398212</v>
      </c>
      <c r="M1400" s="50">
        <v>77.14843517128547</v>
      </c>
      <c r="N1400" s="50">
        <v>76.826611441097626</v>
      </c>
      <c r="O1400" s="284">
        <v>91.929529946478098</v>
      </c>
      <c r="P1400" s="50">
        <v>94.380863846347097</v>
      </c>
      <c r="Q1400" s="50">
        <v>95.103381413653594</v>
      </c>
      <c r="R1400" s="50">
        <v>95.078446674999114</v>
      </c>
      <c r="S1400" s="50">
        <v>95.146730218124674</v>
      </c>
      <c r="T1400" s="50">
        <v>90.545132214974004</v>
      </c>
    </row>
    <row r="1401" spans="1:20" x14ac:dyDescent="0.25">
      <c r="A1401" t="str">
        <f t="shared" si="28"/>
        <v>315 handelsluchtvaart</v>
      </c>
      <c r="B1401" s="10">
        <v>315</v>
      </c>
      <c r="C1401" s="3" t="s">
        <v>93</v>
      </c>
      <c r="D1401" s="194"/>
      <c r="E1401" s="50">
        <v>68.981476701339048</v>
      </c>
      <c r="F1401" s="50">
        <v>68.388274300460765</v>
      </c>
      <c r="G1401" s="50">
        <v>70.142855617274236</v>
      </c>
      <c r="H1401" s="50">
        <v>59.766586619193852</v>
      </c>
      <c r="I1401" s="50">
        <v>70.947677186751193</v>
      </c>
      <c r="J1401" s="50">
        <v>102.77543332384641</v>
      </c>
      <c r="K1401" s="50">
        <v>168.31211871159027</v>
      </c>
      <c r="L1401" s="50">
        <v>34.907528361884772</v>
      </c>
      <c r="M1401" s="50">
        <v>60.004750650042865</v>
      </c>
      <c r="N1401" s="50">
        <v>56.225193843313399</v>
      </c>
      <c r="O1401" s="284">
        <v>63.926924108675685</v>
      </c>
      <c r="P1401" s="50">
        <v>62.178851181491282</v>
      </c>
      <c r="Q1401" s="50">
        <v>62.33657713086864</v>
      </c>
      <c r="R1401" s="50">
        <v>61.400864596723153</v>
      </c>
      <c r="S1401" s="50">
        <v>62.700538657192098</v>
      </c>
      <c r="T1401" s="50">
        <v>65.485542974346686</v>
      </c>
    </row>
    <row r="1402" spans="1:20" x14ac:dyDescent="0.25">
      <c r="A1402" t="str">
        <f t="shared" si="28"/>
        <v>315 handelsluchtvaart</v>
      </c>
      <c r="B1402" s="10">
        <v>315</v>
      </c>
      <c r="C1402" s="3" t="s">
        <v>94</v>
      </c>
      <c r="D1402" s="194"/>
      <c r="E1402" s="50">
        <v>53.859405549994001</v>
      </c>
      <c r="F1402" s="50">
        <v>50.583057271799888</v>
      </c>
      <c r="G1402" s="50">
        <v>52.399911492885373</v>
      </c>
      <c r="H1402" s="50">
        <v>38.250812495080396</v>
      </c>
      <c r="I1402" s="50">
        <v>49.537908293034405</v>
      </c>
      <c r="J1402" s="50">
        <v>80.555433435526524</v>
      </c>
      <c r="K1402" s="50">
        <v>142.16562234475705</v>
      </c>
      <c r="L1402" s="50">
        <v>19.910895464811656</v>
      </c>
      <c r="M1402" s="50">
        <v>46.765852439384311</v>
      </c>
      <c r="N1402" s="50">
        <v>44.115333265176929</v>
      </c>
      <c r="O1402" s="284">
        <v>56.981569360855914</v>
      </c>
      <c r="P1402" s="50">
        <v>57.405538931745681</v>
      </c>
      <c r="Q1402" s="50">
        <v>54.73341072895596</v>
      </c>
      <c r="R1402" s="50">
        <v>53.024427939951011</v>
      </c>
      <c r="S1402" s="50">
        <v>50.740199485743595</v>
      </c>
      <c r="T1402" s="50">
        <v>47.898517217610632</v>
      </c>
    </row>
    <row r="1403" spans="1:20" x14ac:dyDescent="0.25">
      <c r="A1403" t="str">
        <f t="shared" si="28"/>
        <v>315 handelsluchtvaart</v>
      </c>
      <c r="B1403" s="10">
        <v>315</v>
      </c>
      <c r="C1403" s="3" t="s">
        <v>95</v>
      </c>
      <c r="D1403" s="192"/>
      <c r="E1403" s="50">
        <v>39.467696006477219</v>
      </c>
      <c r="F1403" s="50">
        <v>41.006174076224326</v>
      </c>
      <c r="G1403" s="50">
        <v>42.373933117291465</v>
      </c>
      <c r="H1403" s="50">
        <v>31.321383780623492</v>
      </c>
      <c r="I1403" s="50">
        <v>40.885273774723146</v>
      </c>
      <c r="J1403" s="50">
        <v>71.607836590365437</v>
      </c>
      <c r="K1403" s="50">
        <v>126.27680557332944</v>
      </c>
      <c r="L1403" s="50">
        <v>12.61169430979642</v>
      </c>
      <c r="M1403" s="50">
        <v>36.944919842340525</v>
      </c>
      <c r="N1403" s="50">
        <v>35.586274904754532</v>
      </c>
      <c r="O1403" s="284">
        <v>47.021662332713191</v>
      </c>
      <c r="P1403" s="50">
        <v>45.755374544892696</v>
      </c>
      <c r="Q1403" s="50">
        <v>44.279005865817638</v>
      </c>
      <c r="R1403" s="50">
        <v>46.182267723740985</v>
      </c>
      <c r="S1403" s="50">
        <v>45.493937690165403</v>
      </c>
      <c r="T1403" s="50">
        <v>46.105752985023507</v>
      </c>
    </row>
    <row r="1404" spans="1:20" x14ac:dyDescent="0.25">
      <c r="A1404" t="str">
        <f t="shared" si="28"/>
        <v>315 handelsluchtvaart</v>
      </c>
      <c r="B1404" s="10">
        <v>315</v>
      </c>
      <c r="C1404" s="3" t="s">
        <v>96</v>
      </c>
      <c r="D1404" s="192"/>
      <c r="E1404" s="50">
        <v>26.666571991284059</v>
      </c>
      <c r="F1404" s="50">
        <v>30.274503165640265</v>
      </c>
      <c r="G1404" s="50">
        <v>36.350117455328167</v>
      </c>
      <c r="H1404" s="50">
        <v>32.11734503267234</v>
      </c>
      <c r="I1404" s="50">
        <v>44.916958085333171</v>
      </c>
      <c r="J1404" s="50">
        <v>73.211529442286306</v>
      </c>
      <c r="K1404" s="50">
        <v>135.57969774958647</v>
      </c>
      <c r="L1404" s="50">
        <v>24.14701333652653</v>
      </c>
      <c r="M1404" s="50">
        <v>47.348730389133642</v>
      </c>
      <c r="N1404" s="50">
        <v>46.752808048411765</v>
      </c>
      <c r="O1404" s="284">
        <v>56.438334701686067</v>
      </c>
      <c r="P1404" s="50">
        <v>54.26118944069124</v>
      </c>
      <c r="Q1404" s="50">
        <v>56.0559290490108</v>
      </c>
      <c r="R1404" s="50">
        <v>54.407693262842898</v>
      </c>
      <c r="S1404" s="50">
        <v>54.907195999494022</v>
      </c>
      <c r="T1404" s="50">
        <v>54.268865234154717</v>
      </c>
    </row>
    <row r="1405" spans="1:20" x14ac:dyDescent="0.25">
      <c r="A1405" t="str">
        <f t="shared" si="28"/>
        <v>315 handelsluchtvaart</v>
      </c>
      <c r="B1405" s="10">
        <v>315</v>
      </c>
      <c r="C1405" s="3" t="s">
        <v>97</v>
      </c>
      <c r="D1405" s="192"/>
      <c r="E1405" s="50">
        <v>25.94152970058207</v>
      </c>
      <c r="F1405" s="50">
        <v>25.814534683357888</v>
      </c>
      <c r="G1405" s="50">
        <v>29.66867371837246</v>
      </c>
      <c r="H1405" s="50">
        <v>35.986543314356389</v>
      </c>
      <c r="I1405" s="50">
        <v>43.643246710073605</v>
      </c>
      <c r="J1405" s="50">
        <v>61.076637407214335</v>
      </c>
      <c r="K1405" s="50">
        <v>97.6071699338043</v>
      </c>
      <c r="L1405" s="50">
        <v>52.669880830353982</v>
      </c>
      <c r="M1405" s="50">
        <v>67.029305894298616</v>
      </c>
      <c r="N1405" s="50">
        <v>75.814815640087204</v>
      </c>
      <c r="O1405" s="284">
        <v>88.588767888682966</v>
      </c>
      <c r="P1405" s="50">
        <v>97.406411246524726</v>
      </c>
      <c r="Q1405" s="50">
        <v>96.099361777605466</v>
      </c>
      <c r="R1405" s="50">
        <v>95.576000862349105</v>
      </c>
      <c r="S1405" s="50">
        <v>95.168070748771896</v>
      </c>
      <c r="T1405" s="50">
        <v>93.223226500471796</v>
      </c>
    </row>
    <row r="1406" spans="1:20" x14ac:dyDescent="0.25">
      <c r="A1406" t="str">
        <f t="shared" si="28"/>
        <v>315 handelsluchtvaart</v>
      </c>
      <c r="B1406" s="10">
        <v>315</v>
      </c>
      <c r="C1406" s="3" t="s">
        <v>98</v>
      </c>
      <c r="D1406" s="192"/>
      <c r="E1406" s="50">
        <v>1.9795282744416387</v>
      </c>
      <c r="F1406" s="50">
        <v>2.7638059815016054</v>
      </c>
      <c r="G1406" s="50">
        <v>1.5833205452756891</v>
      </c>
      <c r="H1406" s="50">
        <v>2.680169781098745</v>
      </c>
      <c r="I1406" s="50">
        <v>1.9659638174831451</v>
      </c>
      <c r="J1406" s="50">
        <v>4.253545804299633</v>
      </c>
      <c r="K1406" s="50">
        <v>4.9194299169675979</v>
      </c>
      <c r="L1406" s="50">
        <v>2.1850134006045652</v>
      </c>
      <c r="M1406" s="50">
        <v>3.929855028957705</v>
      </c>
      <c r="N1406" s="50">
        <v>7.0241099170580856</v>
      </c>
      <c r="O1406" s="284">
        <v>9.3111996379438704</v>
      </c>
      <c r="P1406" s="50">
        <v>18.474429342294282</v>
      </c>
      <c r="Q1406" s="50">
        <v>25.556210035871988</v>
      </c>
      <c r="R1406" s="50">
        <v>32.781174622123643</v>
      </c>
      <c r="S1406" s="50">
        <v>37.76718281399399</v>
      </c>
      <c r="T1406" s="50">
        <v>43.177872265199341</v>
      </c>
    </row>
    <row r="1407" spans="1:20" x14ac:dyDescent="0.25">
      <c r="A1407" t="str">
        <f t="shared" si="28"/>
        <v>315 handelsluchtvaart</v>
      </c>
      <c r="B1407" s="10">
        <v>315</v>
      </c>
      <c r="C1407" s="3" t="s">
        <v>26</v>
      </c>
      <c r="D1407" s="194"/>
      <c r="E1407" s="50">
        <v>54.587629966307766</v>
      </c>
      <c r="F1407" s="50">
        <v>58.852843830499758</v>
      </c>
      <c r="G1407" s="50">
        <v>67.602111718976317</v>
      </c>
      <c r="H1407" s="50">
        <v>70.784058128127469</v>
      </c>
      <c r="I1407" s="50">
        <v>90.526168612889919</v>
      </c>
      <c r="J1407" s="50">
        <v>138.54171265380026</v>
      </c>
      <c r="K1407" s="50">
        <v>238.10629760035837</v>
      </c>
      <c r="L1407" s="50">
        <v>79.001907567485077</v>
      </c>
      <c r="M1407" s="50">
        <v>118.30789131238997</v>
      </c>
      <c r="N1407" s="50">
        <v>129.59173360555707</v>
      </c>
      <c r="O1407" s="284">
        <v>154.3383022283129</v>
      </c>
      <c r="P1407" s="50">
        <v>170.14203002951024</v>
      </c>
      <c r="Q1407" s="50">
        <v>177.71150086248826</v>
      </c>
      <c r="R1407" s="50">
        <v>182.76486874731566</v>
      </c>
      <c r="S1407" s="50">
        <v>187.8424495622599</v>
      </c>
      <c r="T1407" s="50">
        <v>190.66996399982585</v>
      </c>
    </row>
    <row r="1408" spans="1:20" x14ac:dyDescent="0.25">
      <c r="A1408" t="str">
        <f t="shared" si="28"/>
        <v>315 handelsluchtvaart</v>
      </c>
      <c r="B1408" s="10">
        <v>315</v>
      </c>
      <c r="C1408" s="3" t="s">
        <v>19</v>
      </c>
      <c r="D1408" s="194"/>
      <c r="E1408" s="50">
        <v>726.42897967313786</v>
      </c>
      <c r="F1408" s="50">
        <v>742.50547711098989</v>
      </c>
      <c r="G1408" s="50">
        <v>768.74567799216061</v>
      </c>
      <c r="H1408" s="50">
        <v>715.48563571218438</v>
      </c>
      <c r="I1408" s="50">
        <v>841.70531298794947</v>
      </c>
      <c r="J1408" s="50">
        <v>1115.72821193293</v>
      </c>
      <c r="K1408" s="50">
        <v>1530.3690412990063</v>
      </c>
      <c r="L1408" s="50">
        <v>443.88194989306413</v>
      </c>
      <c r="M1408" s="50">
        <v>717.81868962797307</v>
      </c>
      <c r="N1408" s="50">
        <v>746.27582756403319</v>
      </c>
      <c r="O1408" s="284">
        <v>902.82251473175074</v>
      </c>
      <c r="P1408" s="50">
        <v>926.83839562997332</v>
      </c>
      <c r="Q1408" s="50">
        <v>946.38448896868488</v>
      </c>
      <c r="R1408" s="50">
        <v>964.29996585467723</v>
      </c>
      <c r="S1408" s="50">
        <v>982.10788511951637</v>
      </c>
      <c r="T1408" s="50">
        <v>999.10680392048152</v>
      </c>
    </row>
    <row r="1409" spans="1:21" x14ac:dyDescent="0.25">
      <c r="A1409" t="str">
        <f t="shared" si="28"/>
        <v>315 handelsluchtvaart</v>
      </c>
      <c r="B1409" s="10">
        <v>315</v>
      </c>
      <c r="C1409" s="3" t="s">
        <v>20</v>
      </c>
      <c r="D1409" s="194"/>
      <c r="E1409" s="193">
        <v>7.5145171095555519E-2</v>
      </c>
      <c r="F1409" s="193">
        <v>7.926250464776359E-2</v>
      </c>
      <c r="G1409" s="193">
        <v>8.7938200700577729E-2</v>
      </c>
      <c r="H1409" s="193">
        <v>9.8931487363362658E-2</v>
      </c>
      <c r="I1409" s="193">
        <v>0.10755090554380992</v>
      </c>
      <c r="J1409" s="193">
        <v>0.12417156003771325</v>
      </c>
      <c r="K1409" s="193">
        <v>0.15558750286679168</v>
      </c>
      <c r="L1409" s="193">
        <v>0.17797954520682238</v>
      </c>
      <c r="M1409" s="193">
        <v>0.16481584141213418</v>
      </c>
      <c r="N1409" s="193">
        <v>0.1736512544276903</v>
      </c>
      <c r="O1409" s="285">
        <v>0.17095087872744327</v>
      </c>
      <c r="P1409" s="193">
        <v>0.1835724877516155</v>
      </c>
      <c r="Q1409" s="193">
        <v>0.18777938875155065</v>
      </c>
      <c r="R1409" s="193">
        <v>0.18953113680277664</v>
      </c>
      <c r="S1409" s="193">
        <v>0.19126457735282376</v>
      </c>
      <c r="T1409" s="193">
        <v>0.19084042191649531</v>
      </c>
    </row>
    <row r="1410" spans="1:21" x14ac:dyDescent="0.25">
      <c r="A1410" t="str">
        <f t="shared" si="28"/>
        <v>315 handelsluchtvaart</v>
      </c>
      <c r="B1410" s="10">
        <v>315</v>
      </c>
      <c r="C1410" s="3" t="s">
        <v>29</v>
      </c>
      <c r="D1410" s="194"/>
      <c r="E1410" s="50">
        <v>726.42897967313786</v>
      </c>
      <c r="F1410" s="50">
        <v>742.50547711098989</v>
      </c>
      <c r="G1410" s="50">
        <v>768.74567799216061</v>
      </c>
      <c r="H1410" s="50">
        <v>715.48563571218438</v>
      </c>
      <c r="I1410" s="50">
        <v>841.70531298794947</v>
      </c>
      <c r="J1410" s="50">
        <v>854.72821193292998</v>
      </c>
      <c r="K1410" s="50">
        <v>312.36904129900631</v>
      </c>
      <c r="L1410" s="50">
        <v>443.88194989306413</v>
      </c>
      <c r="M1410" s="50">
        <v>717.81868962797307</v>
      </c>
      <c r="N1410" s="50">
        <v>746.27582756403319</v>
      </c>
      <c r="O1410" s="284">
        <v>902.82251473175074</v>
      </c>
      <c r="P1410" s="50">
        <v>926.83839562997332</v>
      </c>
      <c r="Q1410" s="50">
        <v>946.38448896868488</v>
      </c>
      <c r="R1410" s="50">
        <v>964.29996585467723</v>
      </c>
      <c r="S1410" s="50">
        <v>982.10788511951637</v>
      </c>
      <c r="T1410" s="50">
        <v>999.10680392048152</v>
      </c>
    </row>
    <row r="1411" spans="1:21" x14ac:dyDescent="0.25">
      <c r="A1411" t="str">
        <f t="shared" ref="A1411:A1474" si="29">VLOOKUP(B1411,$AN$3:$AO$60,2)</f>
        <v>317 bewakings- en/of toezichtsdiensten</v>
      </c>
      <c r="B1411" s="10">
        <v>317</v>
      </c>
      <c r="C1411" s="3" t="s">
        <v>25</v>
      </c>
      <c r="D1411" s="50">
        <v>7680</v>
      </c>
      <c r="E1411" s="50">
        <v>8171</v>
      </c>
      <c r="F1411" s="50">
        <v>8781</v>
      </c>
      <c r="G1411" s="50">
        <v>8939</v>
      </c>
      <c r="H1411" s="50">
        <v>8969</v>
      </c>
      <c r="I1411" s="50">
        <v>9158</v>
      </c>
      <c r="J1411" s="50">
        <v>9163</v>
      </c>
      <c r="K1411" s="50">
        <v>9209</v>
      </c>
      <c r="L1411" s="50">
        <v>8982</v>
      </c>
      <c r="M1411" s="50">
        <v>9204</v>
      </c>
      <c r="N1411" s="50">
        <v>9293.5664893943722</v>
      </c>
      <c r="O1411" s="284">
        <v>9472.4981562307439</v>
      </c>
      <c r="P1411" s="50">
        <v>9654.8748451082556</v>
      </c>
      <c r="Q1411" s="50">
        <v>9840.7628840116413</v>
      </c>
      <c r="R1411" s="50">
        <v>10030.229877957072</v>
      </c>
      <c r="S1411" s="50">
        <v>10223.344733579284</v>
      </c>
      <c r="T1411" s="50">
        <v>10420.177684191911</v>
      </c>
    </row>
    <row r="1412" spans="1:21" x14ac:dyDescent="0.25">
      <c r="A1412" t="str">
        <f t="shared" si="29"/>
        <v>317 bewakings- en/of toezichtsdiensten</v>
      </c>
      <c r="B1412" s="10">
        <v>317</v>
      </c>
      <c r="C1412" s="3" t="s">
        <v>83</v>
      </c>
      <c r="D1412" s="192"/>
      <c r="E1412" s="50">
        <v>491</v>
      </c>
      <c r="F1412" s="50">
        <v>610</v>
      </c>
      <c r="G1412" s="50">
        <v>158</v>
      </c>
      <c r="H1412" s="50">
        <v>30</v>
      </c>
      <c r="I1412" s="50">
        <v>189</v>
      </c>
      <c r="J1412" s="50">
        <v>5</v>
      </c>
      <c r="K1412" s="50">
        <v>46</v>
      </c>
      <c r="L1412" s="50">
        <v>-227</v>
      </c>
      <c r="M1412" s="50">
        <v>222</v>
      </c>
      <c r="N1412" s="50">
        <v>89.566489394372184</v>
      </c>
      <c r="O1412" s="284">
        <v>178.93166683637173</v>
      </c>
      <c r="P1412" s="50">
        <v>182.3766888775117</v>
      </c>
      <c r="Q1412" s="50">
        <v>185.88803890338568</v>
      </c>
      <c r="R1412" s="50">
        <v>189.46699394543066</v>
      </c>
      <c r="S1412" s="50">
        <v>193.11485562221242</v>
      </c>
      <c r="T1412" s="50">
        <v>196.83295061262652</v>
      </c>
    </row>
    <row r="1413" spans="1:21" x14ac:dyDescent="0.25">
      <c r="A1413" t="str">
        <f t="shared" si="29"/>
        <v>317 bewakings- en/of toezichtsdiensten</v>
      </c>
      <c r="B1413" s="10">
        <v>317</v>
      </c>
      <c r="C1413" s="3" t="s">
        <v>84</v>
      </c>
      <c r="D1413" s="192"/>
      <c r="E1413" s="193">
        <v>1.0639322916666667</v>
      </c>
      <c r="F1413" s="193">
        <v>1.0746542650838331</v>
      </c>
      <c r="G1413" s="193">
        <v>1.0179933948297459</v>
      </c>
      <c r="H1413" s="193">
        <v>1.0033560800984451</v>
      </c>
      <c r="I1413" s="193">
        <v>1.0210725833426246</v>
      </c>
      <c r="J1413" s="193">
        <v>1.0005459707359685</v>
      </c>
      <c r="K1413" s="193">
        <v>1.0050201898941395</v>
      </c>
      <c r="L1413" s="193">
        <v>0.97535020089043323</v>
      </c>
      <c r="M1413" s="193">
        <v>1.0247160988643955</v>
      </c>
      <c r="N1413" s="193">
        <v>1.0097312569963464</v>
      </c>
      <c r="O1413" s="285">
        <v>1.0192532831223153</v>
      </c>
      <c r="P1413" s="193">
        <v>1.0192532831223144</v>
      </c>
      <c r="Q1413" s="193">
        <v>1.0192532831223149</v>
      </c>
      <c r="R1413" s="193">
        <v>1.0192532831223136</v>
      </c>
      <c r="S1413" s="193">
        <v>1.0192532831223151</v>
      </c>
      <c r="T1413" s="193">
        <v>1.0192532831223147</v>
      </c>
    </row>
    <row r="1414" spans="1:21" x14ac:dyDescent="0.25">
      <c r="A1414" t="str">
        <f t="shared" si="29"/>
        <v>317 bewakings- en/of toezichtsdiensten</v>
      </c>
      <c r="B1414" s="10">
        <v>317</v>
      </c>
      <c r="C1414" s="3" t="s">
        <v>8</v>
      </c>
      <c r="D1414" s="50">
        <v>29</v>
      </c>
      <c r="E1414" s="50">
        <v>42</v>
      </c>
      <c r="F1414" s="50">
        <v>50</v>
      </c>
      <c r="G1414" s="50">
        <v>35</v>
      </c>
      <c r="H1414" s="50">
        <v>42</v>
      </c>
      <c r="I1414" s="50">
        <v>40</v>
      </c>
      <c r="J1414" s="50">
        <v>52</v>
      </c>
      <c r="K1414" s="50">
        <v>28</v>
      </c>
      <c r="L1414" s="50">
        <v>37</v>
      </c>
      <c r="M1414" s="50">
        <v>42</v>
      </c>
      <c r="N1414" s="50">
        <v>43.298781981151045</v>
      </c>
      <c r="O1414" s="284">
        <v>44.726176763869567</v>
      </c>
      <c r="P1414" s="50">
        <v>46.375801359718231</v>
      </c>
      <c r="Q1414" s="50">
        <v>48.112837441860407</v>
      </c>
      <c r="R1414" s="50">
        <v>49.853465547943919</v>
      </c>
      <c r="S1414" s="50">
        <v>51.451570166059795</v>
      </c>
      <c r="T1414" s="50">
        <v>52.554964766097349</v>
      </c>
    </row>
    <row r="1415" spans="1:21" x14ac:dyDescent="0.25">
      <c r="A1415" t="str">
        <f t="shared" si="29"/>
        <v>317 bewakings- en/of toezichtsdiensten</v>
      </c>
      <c r="B1415" s="10">
        <v>317</v>
      </c>
      <c r="C1415" s="3" t="s">
        <v>9</v>
      </c>
      <c r="D1415" s="50">
        <v>898</v>
      </c>
      <c r="E1415" s="50">
        <v>1025</v>
      </c>
      <c r="F1415" s="50">
        <v>1246</v>
      </c>
      <c r="G1415" s="50">
        <v>1300</v>
      </c>
      <c r="H1415" s="50">
        <v>1305</v>
      </c>
      <c r="I1415" s="50">
        <v>1355</v>
      </c>
      <c r="J1415" s="50">
        <v>1315</v>
      </c>
      <c r="K1415" s="50">
        <v>1232</v>
      </c>
      <c r="L1415" s="50">
        <v>1195</v>
      </c>
      <c r="M1415" s="50">
        <v>1284</v>
      </c>
      <c r="N1415" s="50">
        <v>1325.6843702289443</v>
      </c>
      <c r="O1415" s="284">
        <v>1369.3870996595329</v>
      </c>
      <c r="P1415" s="50">
        <v>1419.8938678271413</v>
      </c>
      <c r="Q1415" s="50">
        <v>1473.0769246997813</v>
      </c>
      <c r="R1415" s="50">
        <v>1526.3699590308775</v>
      </c>
      <c r="S1415" s="50">
        <v>1575.2993334218056</v>
      </c>
      <c r="T1415" s="50">
        <v>1609.082107637061</v>
      </c>
    </row>
    <row r="1416" spans="1:21" x14ac:dyDescent="0.25">
      <c r="A1416" t="str">
        <f t="shared" si="29"/>
        <v>317 bewakings- en/of toezichtsdiensten</v>
      </c>
      <c r="B1416" s="10">
        <v>317</v>
      </c>
      <c r="C1416" s="41" t="s">
        <v>10</v>
      </c>
      <c r="D1416" s="50">
        <v>955</v>
      </c>
      <c r="E1416" s="50">
        <v>1062</v>
      </c>
      <c r="F1416" s="50">
        <v>1244</v>
      </c>
      <c r="G1416" s="50">
        <v>1297</v>
      </c>
      <c r="H1416" s="50">
        <v>1369</v>
      </c>
      <c r="I1416" s="50">
        <v>1478</v>
      </c>
      <c r="J1416" s="50">
        <v>1474</v>
      </c>
      <c r="K1416" s="50">
        <v>1539</v>
      </c>
      <c r="L1416" s="50">
        <v>1473</v>
      </c>
      <c r="M1416" s="50">
        <v>1493</v>
      </c>
      <c r="N1416" s="50">
        <v>1459.7251839690821</v>
      </c>
      <c r="O1416" s="284">
        <v>1507.8467249562473</v>
      </c>
      <c r="P1416" s="50">
        <v>1563.460265487327</v>
      </c>
      <c r="Q1416" s="50">
        <v>1622.0206960248352</v>
      </c>
      <c r="R1416" s="50">
        <v>1680.7022239135549</v>
      </c>
      <c r="S1416" s="50">
        <v>1734.5788793514971</v>
      </c>
      <c r="T1416" s="50">
        <v>1771.7774519633422</v>
      </c>
      <c r="U1416" s="8"/>
    </row>
    <row r="1417" spans="1:21" x14ac:dyDescent="0.25">
      <c r="A1417" t="str">
        <f t="shared" si="29"/>
        <v>317 bewakings- en/of toezichtsdiensten</v>
      </c>
      <c r="B1417" s="10">
        <v>317</v>
      </c>
      <c r="C1417" s="41" t="s">
        <v>11</v>
      </c>
      <c r="D1417" s="50">
        <v>997</v>
      </c>
      <c r="E1417" s="50">
        <v>1044</v>
      </c>
      <c r="F1417" s="50">
        <v>1087</v>
      </c>
      <c r="G1417" s="50">
        <v>1072</v>
      </c>
      <c r="H1417" s="50">
        <v>1009</v>
      </c>
      <c r="I1417" s="50">
        <v>1050</v>
      </c>
      <c r="J1417" s="50">
        <v>1043</v>
      </c>
      <c r="K1417" s="50">
        <v>1096</v>
      </c>
      <c r="L1417" s="50">
        <v>1098</v>
      </c>
      <c r="M1417" s="50">
        <v>1154</v>
      </c>
      <c r="N1417" s="50">
        <v>1238.4151713514809</v>
      </c>
      <c r="O1417" s="284">
        <v>1285.9627367195073</v>
      </c>
      <c r="P1417" s="50">
        <v>1319.8168492672517</v>
      </c>
      <c r="Q1417" s="50">
        <v>1342.7142217566725</v>
      </c>
      <c r="R1417" s="50">
        <v>1373.9156747675934</v>
      </c>
      <c r="S1417" s="50">
        <v>1399.0362946410785</v>
      </c>
      <c r="T1417" s="50">
        <v>1448.1164211115345</v>
      </c>
    </row>
    <row r="1418" spans="1:21" x14ac:dyDescent="0.25">
      <c r="A1418" t="str">
        <f t="shared" si="29"/>
        <v>317 bewakings- en/of toezichtsdiensten</v>
      </c>
      <c r="B1418" s="10">
        <v>317</v>
      </c>
      <c r="C1418" s="41" t="s">
        <v>12</v>
      </c>
      <c r="D1418" s="50">
        <v>930</v>
      </c>
      <c r="E1418" s="50">
        <v>972</v>
      </c>
      <c r="F1418" s="50">
        <v>1038</v>
      </c>
      <c r="G1418" s="50">
        <v>1051</v>
      </c>
      <c r="H1418" s="50">
        <v>1015</v>
      </c>
      <c r="I1418" s="50">
        <v>1020</v>
      </c>
      <c r="J1418" s="50">
        <v>1007</v>
      </c>
      <c r="K1418" s="50">
        <v>969</v>
      </c>
      <c r="L1418" s="50">
        <v>917</v>
      </c>
      <c r="M1418" s="50">
        <v>905</v>
      </c>
      <c r="N1418" s="50">
        <v>915.65259662074209</v>
      </c>
      <c r="O1418" s="284">
        <v>916.25284158004115</v>
      </c>
      <c r="P1418" s="50">
        <v>956.96046153487441</v>
      </c>
      <c r="Q1418" s="50">
        <v>1028.1920187761639</v>
      </c>
      <c r="R1418" s="50">
        <v>1114.8202791809929</v>
      </c>
      <c r="S1418" s="50">
        <v>1196.3694515320929</v>
      </c>
      <c r="T1418" s="50">
        <v>1242.3027185147268</v>
      </c>
    </row>
    <row r="1419" spans="1:21" x14ac:dyDescent="0.25">
      <c r="A1419" t="str">
        <f t="shared" si="29"/>
        <v>317 bewakings- en/of toezichtsdiensten</v>
      </c>
      <c r="B1419" s="10">
        <v>317</v>
      </c>
      <c r="C1419" s="41" t="s">
        <v>13</v>
      </c>
      <c r="D1419" s="50">
        <v>932</v>
      </c>
      <c r="E1419" s="50">
        <v>940</v>
      </c>
      <c r="F1419" s="50">
        <v>945</v>
      </c>
      <c r="G1419" s="50">
        <v>930</v>
      </c>
      <c r="H1419" s="50">
        <v>939</v>
      </c>
      <c r="I1419" s="50">
        <v>918</v>
      </c>
      <c r="J1419" s="50">
        <v>932</v>
      </c>
      <c r="K1419" s="50">
        <v>967</v>
      </c>
      <c r="L1419" s="50">
        <v>950</v>
      </c>
      <c r="M1419" s="50">
        <v>969</v>
      </c>
      <c r="N1419" s="50">
        <v>949.41852751565011</v>
      </c>
      <c r="O1419" s="284">
        <v>960.63537965442413</v>
      </c>
      <c r="P1419" s="50">
        <v>930.51426658969376</v>
      </c>
      <c r="Q1419" s="50">
        <v>903.68059171528512</v>
      </c>
      <c r="R1419" s="50">
        <v>874.27413575285834</v>
      </c>
      <c r="S1419" s="50">
        <v>884.56506360271817</v>
      </c>
      <c r="T1419" s="50">
        <v>885.14492950661997</v>
      </c>
    </row>
    <row r="1420" spans="1:21" x14ac:dyDescent="0.25">
      <c r="A1420" t="str">
        <f t="shared" si="29"/>
        <v>317 bewakings- en/of toezichtsdiensten</v>
      </c>
      <c r="B1420" s="10">
        <v>317</v>
      </c>
      <c r="C1420" s="41" t="s">
        <v>14</v>
      </c>
      <c r="D1420" s="50">
        <v>919</v>
      </c>
      <c r="E1420" s="50">
        <v>945</v>
      </c>
      <c r="F1420" s="50">
        <v>983</v>
      </c>
      <c r="G1420" s="50">
        <v>952</v>
      </c>
      <c r="H1420" s="50">
        <v>951</v>
      </c>
      <c r="I1420" s="50">
        <v>955</v>
      </c>
      <c r="J1420" s="50">
        <v>929</v>
      </c>
      <c r="K1420" s="50">
        <v>914</v>
      </c>
      <c r="L1420" s="50">
        <v>877</v>
      </c>
      <c r="M1420" s="50">
        <v>864</v>
      </c>
      <c r="N1420" s="50">
        <v>845.14138798725764</v>
      </c>
      <c r="O1420" s="284">
        <v>853.13100965202955</v>
      </c>
      <c r="P1420" s="50">
        <v>896.23216203112611</v>
      </c>
      <c r="Q1420" s="50">
        <v>930.91746638485222</v>
      </c>
      <c r="R1420" s="50">
        <v>936.1012569552704</v>
      </c>
      <c r="S1420" s="50">
        <v>917.18459957071423</v>
      </c>
      <c r="T1420" s="50">
        <v>928.02062576905041</v>
      </c>
    </row>
    <row r="1421" spans="1:21" x14ac:dyDescent="0.25">
      <c r="A1421" t="str">
        <f t="shared" si="29"/>
        <v>317 bewakings- en/of toezichtsdiensten</v>
      </c>
      <c r="B1421" s="10">
        <v>317</v>
      </c>
      <c r="C1421" s="41" t="s">
        <v>15</v>
      </c>
      <c r="D1421" s="50">
        <v>976</v>
      </c>
      <c r="E1421" s="50">
        <v>1002</v>
      </c>
      <c r="F1421" s="50">
        <v>998</v>
      </c>
      <c r="G1421" s="50">
        <v>1018</v>
      </c>
      <c r="H1421" s="50">
        <v>1001</v>
      </c>
      <c r="I1421" s="50">
        <v>958</v>
      </c>
      <c r="J1421" s="50">
        <v>983</v>
      </c>
      <c r="K1421" s="50">
        <v>994</v>
      </c>
      <c r="L1421" s="50">
        <v>942</v>
      </c>
      <c r="M1421" s="50">
        <v>942</v>
      </c>
      <c r="N1421" s="50">
        <v>963.3021805043511</v>
      </c>
      <c r="O1421" s="284">
        <v>934.81880952737015</v>
      </c>
      <c r="P1421" s="50">
        <v>896.71828003316932</v>
      </c>
      <c r="Q1421" s="50">
        <v>864.94828453024115</v>
      </c>
      <c r="R1421" s="50">
        <v>847.95631883624924</v>
      </c>
      <c r="S1421" s="50">
        <v>828.97514419847039</v>
      </c>
      <c r="T1421" s="50">
        <v>836.6301358399777</v>
      </c>
    </row>
    <row r="1422" spans="1:21" x14ac:dyDescent="0.25">
      <c r="A1422" t="str">
        <f t="shared" si="29"/>
        <v>317 bewakings- en/of toezichtsdiensten</v>
      </c>
      <c r="B1422" s="10">
        <v>317</v>
      </c>
      <c r="C1422" s="41" t="s">
        <v>16</v>
      </c>
      <c r="D1422" s="50">
        <v>703</v>
      </c>
      <c r="E1422" s="50">
        <v>755</v>
      </c>
      <c r="F1422" s="50">
        <v>778</v>
      </c>
      <c r="G1422" s="50">
        <v>843</v>
      </c>
      <c r="H1422" s="50">
        <v>895</v>
      </c>
      <c r="I1422" s="50">
        <v>936</v>
      </c>
      <c r="J1422" s="50">
        <v>932</v>
      </c>
      <c r="K1422" s="50">
        <v>956</v>
      </c>
      <c r="L1422" s="50">
        <v>944</v>
      </c>
      <c r="M1422" s="50">
        <v>972</v>
      </c>
      <c r="N1422" s="50">
        <v>924.69128847848799</v>
      </c>
      <c r="O1422" s="284">
        <v>914.70582957143858</v>
      </c>
      <c r="P1422" s="50">
        <v>927.39657427667589</v>
      </c>
      <c r="Q1422" s="50">
        <v>910.82808715562101</v>
      </c>
      <c r="R1422" s="50">
        <v>900.64342485563452</v>
      </c>
      <c r="S1422" s="50">
        <v>920.6754786604763</v>
      </c>
      <c r="T1422" s="50">
        <v>893.04839780668306</v>
      </c>
    </row>
    <row r="1423" spans="1:21" x14ac:dyDescent="0.25">
      <c r="A1423" t="str">
        <f t="shared" si="29"/>
        <v>317 bewakings- en/of toezichtsdiensten</v>
      </c>
      <c r="B1423" s="10">
        <v>317</v>
      </c>
      <c r="C1423" s="41" t="s">
        <v>17</v>
      </c>
      <c r="D1423" s="50">
        <v>304</v>
      </c>
      <c r="E1423" s="50">
        <v>347</v>
      </c>
      <c r="F1423" s="50">
        <v>373</v>
      </c>
      <c r="G1423" s="50">
        <v>399</v>
      </c>
      <c r="H1423" s="50">
        <v>383</v>
      </c>
      <c r="I1423" s="50">
        <v>387</v>
      </c>
      <c r="J1423" s="50">
        <v>434</v>
      </c>
      <c r="K1423" s="50">
        <v>444</v>
      </c>
      <c r="L1423" s="50">
        <v>482</v>
      </c>
      <c r="M1423" s="50">
        <v>496</v>
      </c>
      <c r="N1423" s="50">
        <v>543.16732503348373</v>
      </c>
      <c r="O1423" s="284">
        <v>575.39956215736595</v>
      </c>
      <c r="P1423" s="50">
        <v>562.38955350936499</v>
      </c>
      <c r="Q1423" s="50">
        <v>560.65108283394102</v>
      </c>
      <c r="R1423" s="50">
        <v>560.21474328433794</v>
      </c>
      <c r="S1423" s="50">
        <v>531.92096451764496</v>
      </c>
      <c r="T1423" s="50">
        <v>531.53587328988476</v>
      </c>
    </row>
    <row r="1424" spans="1:21" x14ac:dyDescent="0.25">
      <c r="A1424" t="str">
        <f t="shared" si="29"/>
        <v>317 bewakings- en/of toezichtsdiensten</v>
      </c>
      <c r="B1424" s="10">
        <v>317</v>
      </c>
      <c r="C1424" s="41" t="s">
        <v>85</v>
      </c>
      <c r="D1424" s="50">
        <v>37</v>
      </c>
      <c r="E1424" s="50">
        <v>37</v>
      </c>
      <c r="F1424" s="50">
        <v>39</v>
      </c>
      <c r="G1424" s="50">
        <v>42</v>
      </c>
      <c r="H1424" s="50">
        <v>60</v>
      </c>
      <c r="I1424" s="50">
        <v>61</v>
      </c>
      <c r="J1424" s="50">
        <v>62</v>
      </c>
      <c r="K1424" s="50">
        <v>70</v>
      </c>
      <c r="L1424" s="50">
        <v>67</v>
      </c>
      <c r="M1424" s="50">
        <v>83</v>
      </c>
      <c r="N1424" s="50">
        <v>85.069675723742208</v>
      </c>
      <c r="O1424" s="284">
        <v>109.63198598891701</v>
      </c>
      <c r="P1424" s="50">
        <v>135.1167631919127</v>
      </c>
      <c r="Q1424" s="50">
        <v>155.62067269238653</v>
      </c>
      <c r="R1424" s="50">
        <v>165.37839583176827</v>
      </c>
      <c r="S1424" s="50">
        <v>183.28795391673032</v>
      </c>
      <c r="T1424" s="50">
        <v>221.96405798693678</v>
      </c>
    </row>
    <row r="1425" spans="1:20" x14ac:dyDescent="0.25">
      <c r="A1425" t="str">
        <f t="shared" si="29"/>
        <v>317 bewakings- en/of toezichtsdiensten</v>
      </c>
      <c r="B1425" s="10">
        <v>317</v>
      </c>
      <c r="C1425" s="41" t="s">
        <v>6</v>
      </c>
      <c r="D1425" s="50">
        <v>1044</v>
      </c>
      <c r="E1425" s="50">
        <v>1139</v>
      </c>
      <c r="F1425" s="50">
        <v>1190</v>
      </c>
      <c r="G1425" s="50">
        <v>1284</v>
      </c>
      <c r="H1425" s="50">
        <v>1338</v>
      </c>
      <c r="I1425" s="50">
        <v>1384</v>
      </c>
      <c r="J1425" s="50">
        <v>1428</v>
      </c>
      <c r="K1425" s="50">
        <v>1470</v>
      </c>
      <c r="L1425" s="50">
        <v>1493</v>
      </c>
      <c r="M1425" s="50">
        <v>1551</v>
      </c>
      <c r="N1425" s="50">
        <v>1552.9282892357139</v>
      </c>
      <c r="O1425" s="284">
        <v>1599.7373777177215</v>
      </c>
      <c r="P1425" s="50">
        <v>1624.9028909779536</v>
      </c>
      <c r="Q1425" s="50">
        <v>1627.0998426819485</v>
      </c>
      <c r="R1425" s="50">
        <v>1626.2365639717407</v>
      </c>
      <c r="S1425" s="50">
        <v>1635.8843970948515</v>
      </c>
      <c r="T1425" s="50">
        <v>1646.5483290835045</v>
      </c>
    </row>
    <row r="1426" spans="1:20" x14ac:dyDescent="0.25">
      <c r="A1426" t="str">
        <f t="shared" si="29"/>
        <v>317 bewakings- en/of toezichtsdiensten</v>
      </c>
      <c r="B1426" s="10">
        <v>317</v>
      </c>
      <c r="C1426" s="41" t="s">
        <v>86</v>
      </c>
      <c r="D1426" s="193">
        <v>1.0068649312365359</v>
      </c>
      <c r="E1426" s="192"/>
      <c r="F1426" s="192"/>
      <c r="G1426" s="192"/>
      <c r="H1426" s="192"/>
      <c r="I1426" s="192"/>
      <c r="J1426" s="192"/>
      <c r="K1426" s="192"/>
      <c r="L1426" s="192"/>
      <c r="M1426" s="192"/>
      <c r="N1426" s="192"/>
      <c r="O1426" s="286"/>
      <c r="P1426" s="192"/>
      <c r="Q1426" s="192"/>
      <c r="R1426" s="192"/>
      <c r="S1426" s="192"/>
      <c r="T1426" s="192"/>
    </row>
    <row r="1427" spans="1:20" x14ac:dyDescent="0.25">
      <c r="A1427" t="str">
        <f t="shared" si="29"/>
        <v>317 bewakings- en/of toezichtsdiensten</v>
      </c>
      <c r="B1427" s="10">
        <v>317</v>
      </c>
      <c r="C1427" s="41" t="s">
        <v>87</v>
      </c>
      <c r="D1427" s="192"/>
      <c r="E1427" s="193">
        <v>-2.8533680215065416E-2</v>
      </c>
      <c r="F1427" s="193">
        <v>-3.389466692364862E-2</v>
      </c>
      <c r="G1427" s="193">
        <v>-5.5642317966050348E-3</v>
      </c>
      <c r="H1427" s="193">
        <v>1.7544255690453703E-3</v>
      </c>
      <c r="I1427" s="193">
        <v>-7.103826053044382E-3</v>
      </c>
      <c r="J1427" s="193">
        <v>3.159480250283675E-3</v>
      </c>
      <c r="K1427" s="193">
        <v>9.223706711981583E-4</v>
      </c>
      <c r="L1427" s="193">
        <v>1.5757365173051319E-2</v>
      </c>
      <c r="M1427" s="193">
        <v>-8.9255838139298271E-3</v>
      </c>
      <c r="N1427" s="193">
        <v>-1.4331628799052476E-3</v>
      </c>
      <c r="O1427" s="285">
        <v>-6.1941759428897347E-3</v>
      </c>
      <c r="P1427" s="193">
        <v>-6.1941759428892906E-3</v>
      </c>
      <c r="Q1427" s="193">
        <v>-6.1941759428895127E-3</v>
      </c>
      <c r="R1427" s="193">
        <v>-6.1941759428888465E-3</v>
      </c>
      <c r="S1427" s="193">
        <v>-6.1941759428896237E-3</v>
      </c>
      <c r="T1427" s="193">
        <v>-6.1941759428894017E-3</v>
      </c>
    </row>
    <row r="1428" spans="1:20" x14ac:dyDescent="0.25">
      <c r="A1428" t="str">
        <f t="shared" si="29"/>
        <v>317 bewakings- en/of toezichtsdiensten</v>
      </c>
      <c r="B1428" s="10">
        <v>317</v>
      </c>
      <c r="C1428" s="41" t="s">
        <v>88</v>
      </c>
      <c r="D1428" s="194"/>
      <c r="E1428" s="50">
        <v>11.925017976744792</v>
      </c>
      <c r="F1428" s="50">
        <v>17.045554248697478</v>
      </c>
      <c r="G1428" s="50">
        <v>21.708848242896796</v>
      </c>
      <c r="H1428" s="50">
        <v>15.452346777825522</v>
      </c>
      <c r="I1428" s="50">
        <v>18.170769565262859</v>
      </c>
      <c r="J1428" s="50">
        <v>17.716027076192987</v>
      </c>
      <c r="K1428" s="50">
        <v>22.914505500938436</v>
      </c>
      <c r="L1428" s="50">
        <v>12.753959731172584</v>
      </c>
      <c r="M1428" s="50">
        <v>15.940177675102612</v>
      </c>
      <c r="N1428" s="50">
        <v>18.408937418534702</v>
      </c>
      <c r="O1428" s="284">
        <v>18.772057928371364</v>
      </c>
      <c r="P1428" s="50">
        <v>19.390900683798353</v>
      </c>
      <c r="Q1428" s="50">
        <v>20.106090512621194</v>
      </c>
      <c r="R1428" s="50">
        <v>20.859177330902607</v>
      </c>
      <c r="S1428" s="50">
        <v>21.613821460462038</v>
      </c>
      <c r="T1428" s="50">
        <v>22.306674956431721</v>
      </c>
    </row>
    <row r="1429" spans="1:20" x14ac:dyDescent="0.25">
      <c r="A1429" t="str">
        <f t="shared" si="29"/>
        <v>317 bewakings- en/of toezichtsdiensten</v>
      </c>
      <c r="B1429" s="10">
        <v>317</v>
      </c>
      <c r="C1429" s="41" t="s">
        <v>89</v>
      </c>
      <c r="D1429" s="194"/>
      <c r="E1429" s="50">
        <v>269.82252955835816</v>
      </c>
      <c r="F1429" s="50">
        <v>302.48727458953414</v>
      </c>
      <c r="G1429" s="50">
        <v>403.00620425469589</v>
      </c>
      <c r="H1429" s="50">
        <v>429.98621728088699</v>
      </c>
      <c r="I1429" s="50">
        <v>420.0799920574479</v>
      </c>
      <c r="J1429" s="50">
        <v>450.08179095123319</v>
      </c>
      <c r="K1429" s="50">
        <v>433.85344452038197</v>
      </c>
      <c r="L1429" s="50">
        <v>424.74625212294512</v>
      </c>
      <c r="M1429" s="50">
        <v>382.49395005708305</v>
      </c>
      <c r="N1429" s="50">
        <v>420.6012156535927</v>
      </c>
      <c r="O1429" s="284">
        <v>427.94420756670996</v>
      </c>
      <c r="P1429" s="50">
        <v>442.0518868414128</v>
      </c>
      <c r="Q1429" s="50">
        <v>458.35597804564844</v>
      </c>
      <c r="R1429" s="50">
        <v>475.52400207945971</v>
      </c>
      <c r="S1429" s="50">
        <v>492.7275279396207</v>
      </c>
      <c r="T1429" s="50">
        <v>508.52242061595587</v>
      </c>
    </row>
    <row r="1430" spans="1:20" x14ac:dyDescent="0.25">
      <c r="A1430" t="str">
        <f t="shared" si="29"/>
        <v>317 bewakings- en/of toezichtsdiensten</v>
      </c>
      <c r="B1430" s="10">
        <v>317</v>
      </c>
      <c r="C1430" s="41" t="s">
        <v>90</v>
      </c>
      <c r="D1430" s="194"/>
      <c r="E1430" s="50">
        <v>202.06169122331454</v>
      </c>
      <c r="F1430" s="50">
        <v>219.00769607272028</v>
      </c>
      <c r="G1430" s="50">
        <v>291.78314972974096</v>
      </c>
      <c r="H1430" s="50">
        <v>313.70672400475502</v>
      </c>
      <c r="I1430" s="50">
        <v>318.99449158834881</v>
      </c>
      <c r="J1430" s="50">
        <v>359.56205098774291</v>
      </c>
      <c r="K1430" s="50">
        <v>355.29144713532173</v>
      </c>
      <c r="L1430" s="50">
        <v>393.79003695983107</v>
      </c>
      <c r="M1430" s="50">
        <v>340.54437120509505</v>
      </c>
      <c r="N1430" s="50">
        <v>356.35437604255497</v>
      </c>
      <c r="O1430" s="284">
        <v>341.4624578149527</v>
      </c>
      <c r="P1430" s="50">
        <v>352.71916547457022</v>
      </c>
      <c r="Q1430" s="50">
        <v>365.72841985072529</v>
      </c>
      <c r="R1430" s="50">
        <v>379.4270178893438</v>
      </c>
      <c r="S1430" s="50">
        <v>393.15394331426103</v>
      </c>
      <c r="T1430" s="50">
        <v>405.7569013139767</v>
      </c>
    </row>
    <row r="1431" spans="1:20" x14ac:dyDescent="0.25">
      <c r="A1431" t="str">
        <f t="shared" si="29"/>
        <v>317 bewakings- en/of toezichtsdiensten</v>
      </c>
      <c r="B1431" s="10">
        <v>317</v>
      </c>
      <c r="C1431" s="41" t="s">
        <v>91</v>
      </c>
      <c r="D1431" s="194"/>
      <c r="E1431" s="50">
        <v>179.97035135452825</v>
      </c>
      <c r="F1431" s="50">
        <v>182.85753992049939</v>
      </c>
      <c r="G1431" s="50">
        <v>221.18421161679643</v>
      </c>
      <c r="H1431" s="50">
        <v>225.97759228126313</v>
      </c>
      <c r="I1431" s="50">
        <v>203.75921684819437</v>
      </c>
      <c r="J1431" s="50">
        <v>222.81529985497025</v>
      </c>
      <c r="K1431" s="50">
        <v>218.9965592316176</v>
      </c>
      <c r="L1431" s="50">
        <v>246.38401391444611</v>
      </c>
      <c r="M1431" s="50">
        <v>219.73174179154819</v>
      </c>
      <c r="N1431" s="50">
        <v>239.58471462074834</v>
      </c>
      <c r="O1431" s="284">
        <v>251.21424050050604</v>
      </c>
      <c r="P1431" s="50">
        <v>260.85933028775605</v>
      </c>
      <c r="Q1431" s="50">
        <v>267.72668411887776</v>
      </c>
      <c r="R1431" s="50">
        <v>272.37144798519154</v>
      </c>
      <c r="S1431" s="50">
        <v>278.70070613865522</v>
      </c>
      <c r="T1431" s="50">
        <v>283.79645883000268</v>
      </c>
    </row>
    <row r="1432" spans="1:20" x14ac:dyDescent="0.25">
      <c r="A1432" t="str">
        <f t="shared" si="29"/>
        <v>317 bewakings- en/of toezichtsdiensten</v>
      </c>
      <c r="B1432" s="10">
        <v>317</v>
      </c>
      <c r="C1432" s="41" t="s">
        <v>92</v>
      </c>
      <c r="D1432" s="194"/>
      <c r="E1432" s="50">
        <v>134.04156219961055</v>
      </c>
      <c r="F1432" s="50">
        <v>134.88417302465655</v>
      </c>
      <c r="G1432" s="50">
        <v>173.44996655857238</v>
      </c>
      <c r="H1432" s="50">
        <v>183.31417753586464</v>
      </c>
      <c r="I1432" s="50">
        <v>168.04397469768224</v>
      </c>
      <c r="J1432" s="50">
        <v>179.34034995809992</v>
      </c>
      <c r="K1432" s="50">
        <v>174.80187026935758</v>
      </c>
      <c r="L1432" s="50">
        <v>182.58068295035676</v>
      </c>
      <c r="M1432" s="50">
        <v>150.14848734289819</v>
      </c>
      <c r="N1432" s="50">
        <v>154.96426258686571</v>
      </c>
      <c r="O1432" s="284">
        <v>152.42888582863367</v>
      </c>
      <c r="P1432" s="50">
        <v>152.52880873685044</v>
      </c>
      <c r="Q1432" s="50">
        <v>159.30541503639068</v>
      </c>
      <c r="R1432" s="50">
        <v>171.1633477787866</v>
      </c>
      <c r="S1432" s="50">
        <v>185.58437302734973</v>
      </c>
      <c r="T1432" s="50">
        <v>199.15988138892789</v>
      </c>
    </row>
    <row r="1433" spans="1:20" x14ac:dyDescent="0.25">
      <c r="A1433" t="str">
        <f t="shared" si="29"/>
        <v>317 bewakings- en/of toezichtsdiensten</v>
      </c>
      <c r="B1433" s="10">
        <v>317</v>
      </c>
      <c r="C1433" s="41" t="s">
        <v>93</v>
      </c>
      <c r="D1433" s="194"/>
      <c r="E1433" s="50">
        <v>113.02200112178349</v>
      </c>
      <c r="F1433" s="50">
        <v>108.9528195480911</v>
      </c>
      <c r="G1433" s="50">
        <v>136.30461701733927</v>
      </c>
      <c r="H1433" s="50">
        <v>140.94740301791256</v>
      </c>
      <c r="I1433" s="50">
        <v>133.99351187075007</v>
      </c>
      <c r="J1433" s="50">
        <v>140.41856704731626</v>
      </c>
      <c r="K1433" s="50">
        <v>140.47504054778113</v>
      </c>
      <c r="L1433" s="50">
        <v>160.09583046623661</v>
      </c>
      <c r="M1433" s="50">
        <v>133.8325210507079</v>
      </c>
      <c r="N1433" s="50">
        <v>143.76932735679188</v>
      </c>
      <c r="O1433" s="284">
        <v>136.34385457546264</v>
      </c>
      <c r="P1433" s="50">
        <v>137.95468142629915</v>
      </c>
      <c r="Q1433" s="50">
        <v>133.62905627750914</v>
      </c>
      <c r="R1433" s="50">
        <v>129.77553271675185</v>
      </c>
      <c r="S1433" s="50">
        <v>125.55253786345683</v>
      </c>
      <c r="T1433" s="50">
        <v>127.03039481436295</v>
      </c>
    </row>
    <row r="1434" spans="1:20" x14ac:dyDescent="0.25">
      <c r="A1434" t="str">
        <f t="shared" si="29"/>
        <v>317 bewakings- en/of toezichtsdiensten</v>
      </c>
      <c r="B1434" s="10">
        <v>317</v>
      </c>
      <c r="C1434" s="41" t="s">
        <v>94</v>
      </c>
      <c r="D1434" s="194"/>
      <c r="E1434" s="50">
        <v>89.22280509591647</v>
      </c>
      <c r="F1434" s="50">
        <v>86.680930471859014</v>
      </c>
      <c r="G1434" s="50">
        <v>118.01533059108745</v>
      </c>
      <c r="H1434" s="50">
        <v>121.2609474913619</v>
      </c>
      <c r="I1434" s="50">
        <v>112.70937525391068</v>
      </c>
      <c r="J1434" s="50">
        <v>122.98489954647609</v>
      </c>
      <c r="K1434" s="50">
        <v>117.55834475985289</v>
      </c>
      <c r="L1434" s="50">
        <v>129.21938638535639</v>
      </c>
      <c r="M1434" s="50">
        <v>102.34145839920259</v>
      </c>
      <c r="N1434" s="50">
        <v>107.29787592520823</v>
      </c>
      <c r="O1434" s="284">
        <v>100.93214556579215</v>
      </c>
      <c r="P1434" s="50">
        <v>101.88631686582183</v>
      </c>
      <c r="Q1434" s="50">
        <v>107.03372988784957</v>
      </c>
      <c r="R1434" s="50">
        <v>111.17606895417087</v>
      </c>
      <c r="S1434" s="50">
        <v>111.79515010659374</v>
      </c>
      <c r="T1434" s="50">
        <v>109.5360028870934</v>
      </c>
    </row>
    <row r="1435" spans="1:20" x14ac:dyDescent="0.25">
      <c r="A1435" t="str">
        <f t="shared" si="29"/>
        <v>317 bewakings- en/of toezichtsdiensten</v>
      </c>
      <c r="B1435" s="10">
        <v>317</v>
      </c>
      <c r="C1435" s="41" t="s">
        <v>95</v>
      </c>
      <c r="D1435" s="192"/>
      <c r="E1435" s="50">
        <v>72.925361719744402</v>
      </c>
      <c r="F1435" s="50">
        <v>69.496336854048707</v>
      </c>
      <c r="G1435" s="50">
        <v>97.492680624394893</v>
      </c>
      <c r="H1435" s="50">
        <v>106.89683495738441</v>
      </c>
      <c r="I1435" s="50">
        <v>96.244610943912718</v>
      </c>
      <c r="J1435" s="50">
        <v>101.94247449579946</v>
      </c>
      <c r="K1435" s="50">
        <v>102.40368999917737</v>
      </c>
      <c r="L1435" s="50">
        <v>118.29559578528183</v>
      </c>
      <c r="M1435" s="50">
        <v>88.855755846754178</v>
      </c>
      <c r="N1435" s="50">
        <v>95.913616366605339</v>
      </c>
      <c r="O1435" s="284">
        <v>93.496291495111549</v>
      </c>
      <c r="P1435" s="50">
        <v>90.731749267840229</v>
      </c>
      <c r="Q1435" s="50">
        <v>87.033783786392831</v>
      </c>
      <c r="R1435" s="50">
        <v>83.950247985836015</v>
      </c>
      <c r="S1435" s="50">
        <v>82.301039866355509</v>
      </c>
      <c r="T1435" s="50">
        <v>80.458762881241597</v>
      </c>
    </row>
    <row r="1436" spans="1:20" x14ac:dyDescent="0.25">
      <c r="A1436" t="str">
        <f t="shared" si="29"/>
        <v>317 bewakings- en/of toezichtsdiensten</v>
      </c>
      <c r="B1436" s="10">
        <v>317</v>
      </c>
      <c r="C1436" s="41" t="s">
        <v>96</v>
      </c>
      <c r="D1436" s="192"/>
      <c r="E1436" s="50">
        <v>51.960781675748265</v>
      </c>
      <c r="F1436" s="50">
        <v>51.756708470567254</v>
      </c>
      <c r="G1436" s="50">
        <v>75.374481429636361</v>
      </c>
      <c r="H1436" s="50">
        <v>87.841463435828715</v>
      </c>
      <c r="I1436" s="50">
        <v>85.331781494631443</v>
      </c>
      <c r="J1436" s="50">
        <v>98.847289871954203</v>
      </c>
      <c r="K1436" s="50">
        <v>96.339879428554383</v>
      </c>
      <c r="L1436" s="50">
        <v>113.00298943658063</v>
      </c>
      <c r="M1436" s="50">
        <v>88.283838026720886</v>
      </c>
      <c r="N1436" s="50">
        <v>98.185059590639582</v>
      </c>
      <c r="O1436" s="284">
        <v>89.003776793245336</v>
      </c>
      <c r="P1436" s="50">
        <v>88.04265218137283</v>
      </c>
      <c r="Q1436" s="50">
        <v>89.264167105497805</v>
      </c>
      <c r="R1436" s="50">
        <v>87.669410079128482</v>
      </c>
      <c r="S1436" s="50">
        <v>86.689111658068654</v>
      </c>
      <c r="T1436" s="50">
        <v>88.617245369039679</v>
      </c>
    </row>
    <row r="1437" spans="1:20" x14ac:dyDescent="0.25">
      <c r="A1437" t="str">
        <f t="shared" si="29"/>
        <v>317 bewakings- en/of toezichtsdiensten</v>
      </c>
      <c r="B1437" s="10">
        <v>317</v>
      </c>
      <c r="C1437" s="41" t="s">
        <v>97</v>
      </c>
      <c r="D1437" s="192"/>
      <c r="E1437" s="50">
        <v>69.564103562394592</v>
      </c>
      <c r="F1437" s="50">
        <v>77.543500559986498</v>
      </c>
      <c r="G1437" s="50">
        <v>93.92092869683961</v>
      </c>
      <c r="H1437" s="50">
        <v>103.3878401335031</v>
      </c>
      <c r="I1437" s="50">
        <v>95.849251461149862</v>
      </c>
      <c r="J1437" s="50">
        <v>100.82218756932268</v>
      </c>
      <c r="K1437" s="50">
        <v>112.09583709147803</v>
      </c>
      <c r="L1437" s="50">
        <v>121.26542803950539</v>
      </c>
      <c r="M1437" s="50">
        <v>119.74681929782825</v>
      </c>
      <c r="N1437" s="50">
        <v>126.94118346319904</v>
      </c>
      <c r="O1437" s="284">
        <v>136.42668104894076</v>
      </c>
      <c r="P1437" s="50">
        <v>144.52241312067903</v>
      </c>
      <c r="Q1437" s="50">
        <v>141.25470496066507</v>
      </c>
      <c r="R1437" s="50">
        <v>140.81805538065919</v>
      </c>
      <c r="S1437" s="50">
        <v>140.70846050294944</v>
      </c>
      <c r="T1437" s="50">
        <v>133.60194626033569</v>
      </c>
    </row>
    <row r="1438" spans="1:20" x14ac:dyDescent="0.25">
      <c r="A1438" t="str">
        <f t="shared" si="29"/>
        <v>317 bewakings- en/of toezichtsdiensten</v>
      </c>
      <c r="B1438" s="10">
        <v>317</v>
      </c>
      <c r="C1438" s="41" t="s">
        <v>98</v>
      </c>
      <c r="D1438" s="192"/>
      <c r="E1438" s="50">
        <v>9.0851694798980702</v>
      </c>
      <c r="F1438" s="50">
        <v>8.8868129716804916</v>
      </c>
      <c r="G1438" s="50">
        <v>10.472068210374678</v>
      </c>
      <c r="H1438" s="50">
        <v>11.584995528222354</v>
      </c>
      <c r="I1438" s="50">
        <v>16.018498514420834</v>
      </c>
      <c r="J1438" s="50">
        <v>16.911535174164193</v>
      </c>
      <c r="K1438" s="50">
        <v>17.050072661804567</v>
      </c>
      <c r="L1438" s="50">
        <v>20.288531652651006</v>
      </c>
      <c r="M1438" s="50">
        <v>17.76526557112394</v>
      </c>
      <c r="N1438" s="50">
        <v>22.629587988319368</v>
      </c>
      <c r="O1438" s="284">
        <v>22.788858209943367</v>
      </c>
      <c r="P1438" s="50">
        <v>29.368723493072554</v>
      </c>
      <c r="Q1438" s="50">
        <v>36.195703486238045</v>
      </c>
      <c r="R1438" s="50">
        <v>41.688385600993186</v>
      </c>
      <c r="S1438" s="50">
        <v>44.302329608460269</v>
      </c>
      <c r="T1438" s="50">
        <v>49.100024866243416</v>
      </c>
    </row>
    <row r="1439" spans="1:20" x14ac:dyDescent="0.25">
      <c r="A1439" t="str">
        <f t="shared" si="29"/>
        <v>317 bewakings- en/of toezichtsdiensten</v>
      </c>
      <c r="B1439" s="10">
        <v>317</v>
      </c>
      <c r="C1439" s="41" t="s">
        <v>26</v>
      </c>
      <c r="D1439" s="194"/>
      <c r="E1439" s="50">
        <v>130.61005471804094</v>
      </c>
      <c r="F1439" s="50">
        <v>138.18702200223424</v>
      </c>
      <c r="G1439" s="50">
        <v>179.76747833685067</v>
      </c>
      <c r="H1439" s="50">
        <v>202.81429909755417</v>
      </c>
      <c r="I1439" s="50">
        <v>197.19953147020212</v>
      </c>
      <c r="J1439" s="50">
        <v>216.58101261544107</v>
      </c>
      <c r="K1439" s="50">
        <v>225.48578918183699</v>
      </c>
      <c r="L1439" s="50">
        <v>254.55694912873705</v>
      </c>
      <c r="M1439" s="50">
        <v>225.79592289567307</v>
      </c>
      <c r="N1439" s="50">
        <v>247.75583104215798</v>
      </c>
      <c r="O1439" s="284">
        <v>248.21931605212947</v>
      </c>
      <c r="P1439" s="50">
        <v>261.93378879512443</v>
      </c>
      <c r="Q1439" s="50">
        <v>266.7145755524009</v>
      </c>
      <c r="R1439" s="50">
        <v>270.17585106078087</v>
      </c>
      <c r="S1439" s="50">
        <v>271.6999017694784</v>
      </c>
      <c r="T1439" s="50">
        <v>271.31921649561878</v>
      </c>
    </row>
    <row r="1440" spans="1:20" x14ac:dyDescent="0.25">
      <c r="A1440" t="str">
        <f t="shared" si="29"/>
        <v>317 bewakings- en/of toezichtsdiensten</v>
      </c>
      <c r="B1440" s="10">
        <v>317</v>
      </c>
      <c r="C1440" s="41" t="s">
        <v>19</v>
      </c>
      <c r="D1440" s="194"/>
      <c r="E1440" s="50">
        <v>1203.6013749680415</v>
      </c>
      <c r="F1440" s="50">
        <v>1259.599346732341</v>
      </c>
      <c r="G1440" s="50">
        <v>1642.7124869723746</v>
      </c>
      <c r="H1440" s="50">
        <v>1740.3565424448086</v>
      </c>
      <c r="I1440" s="50">
        <v>1669.1954742957116</v>
      </c>
      <c r="J1440" s="50">
        <v>1811.4424725332719</v>
      </c>
      <c r="K1440" s="50">
        <v>1791.7806911462658</v>
      </c>
      <c r="L1440" s="50">
        <v>1922.4227074443636</v>
      </c>
      <c r="M1440" s="50">
        <v>1659.6843862640646</v>
      </c>
      <c r="N1440" s="50">
        <v>1784.6501570130599</v>
      </c>
      <c r="O1440" s="284">
        <v>1770.8134573276695</v>
      </c>
      <c r="P1440" s="50">
        <v>1820.0566283794733</v>
      </c>
      <c r="Q1440" s="50">
        <v>1865.6337330684159</v>
      </c>
      <c r="R1440" s="50">
        <v>1914.4226937812236</v>
      </c>
      <c r="S1440" s="50">
        <v>1963.1290014862334</v>
      </c>
      <c r="T1440" s="50">
        <v>2007.8867141836117</v>
      </c>
    </row>
    <row r="1441" spans="1:20" x14ac:dyDescent="0.25">
      <c r="A1441" t="str">
        <f t="shared" si="29"/>
        <v>317 bewakings- en/of toezichtsdiensten</v>
      </c>
      <c r="B1441" s="10">
        <v>317</v>
      </c>
      <c r="C1441" s="41" t="s">
        <v>20</v>
      </c>
      <c r="D1441" s="194"/>
      <c r="E1441" s="193">
        <v>0.10851603980720689</v>
      </c>
      <c r="F1441" s="193">
        <v>0.10970712422225345</v>
      </c>
      <c r="G1441" s="193">
        <v>0.10943331822367393</v>
      </c>
      <c r="H1441" s="193">
        <v>0.1165360626694607</v>
      </c>
      <c r="I1441" s="193">
        <v>0.11814046617482418</v>
      </c>
      <c r="J1441" s="193">
        <v>0.1195627329597479</v>
      </c>
      <c r="K1441" s="193">
        <v>0.12584452455371964</v>
      </c>
      <c r="L1441" s="193">
        <v>0.13241465997202082</v>
      </c>
      <c r="M1441" s="193">
        <v>0.13604750684191091</v>
      </c>
      <c r="N1441" s="193">
        <v>0.13882599346911942</v>
      </c>
      <c r="O1441" s="285">
        <v>0.14017248119783135</v>
      </c>
      <c r="P1441" s="193">
        <v>0.14391518632491276</v>
      </c>
      <c r="Q1441" s="193">
        <v>0.1429619173500547</v>
      </c>
      <c r="R1441" s="193">
        <v>0.14112654009922432</v>
      </c>
      <c r="S1441" s="193">
        <v>0.13840145072676402</v>
      </c>
      <c r="T1441" s="193">
        <v>0.13512675519940112</v>
      </c>
    </row>
    <row r="1442" spans="1:20" x14ac:dyDescent="0.25">
      <c r="A1442" t="str">
        <f t="shared" si="29"/>
        <v>317 bewakings- en/of toezichtsdiensten</v>
      </c>
      <c r="B1442" s="10">
        <v>317</v>
      </c>
      <c r="C1442" s="41" t="s">
        <v>29</v>
      </c>
      <c r="D1442" s="194"/>
      <c r="E1442" s="50">
        <v>1203.6013749680415</v>
      </c>
      <c r="F1442" s="50">
        <v>1259.599346732341</v>
      </c>
      <c r="G1442" s="50">
        <v>1642.7124869723746</v>
      </c>
      <c r="H1442" s="50">
        <v>1740.3565424448086</v>
      </c>
      <c r="I1442" s="50">
        <v>1669.1954742957116</v>
      </c>
      <c r="J1442" s="50">
        <v>1811.4424725332719</v>
      </c>
      <c r="K1442" s="50">
        <v>1791.7806911462658</v>
      </c>
      <c r="L1442" s="50">
        <v>1695.4227074443636</v>
      </c>
      <c r="M1442" s="50">
        <v>1659.6843862640646</v>
      </c>
      <c r="N1442" s="50">
        <v>1784.6501570130599</v>
      </c>
      <c r="O1442" s="284">
        <v>1770.8134573276695</v>
      </c>
      <c r="P1442" s="50">
        <v>1820.0566283794733</v>
      </c>
      <c r="Q1442" s="50">
        <v>1865.6337330684159</v>
      </c>
      <c r="R1442" s="50">
        <v>1914.4226937812236</v>
      </c>
      <c r="S1442" s="50">
        <v>1963.1290014862334</v>
      </c>
      <c r="T1442" s="50">
        <v>2007.8867141836117</v>
      </c>
    </row>
    <row r="1443" spans="1:20" x14ac:dyDescent="0.25">
      <c r="A1443" t="str">
        <f t="shared" si="29"/>
        <v>318 diensten voor gezins- en bejaardenhulp</v>
      </c>
      <c r="B1443" s="10">
        <v>318</v>
      </c>
      <c r="C1443" s="41" t="s">
        <v>25</v>
      </c>
      <c r="D1443" s="50">
        <v>27026</v>
      </c>
      <c r="E1443" s="50">
        <v>27252</v>
      </c>
      <c r="F1443" s="50">
        <v>27669</v>
      </c>
      <c r="G1443" s="50">
        <v>28042</v>
      </c>
      <c r="H1443" s="50">
        <v>28280</v>
      </c>
      <c r="I1443" s="50">
        <v>28572</v>
      </c>
      <c r="J1443" s="50">
        <v>28352</v>
      </c>
      <c r="K1443" s="50">
        <v>28516</v>
      </c>
      <c r="L1443" s="50">
        <v>28612</v>
      </c>
      <c r="M1443" s="50">
        <v>28901</v>
      </c>
      <c r="N1443" s="50">
        <v>28301.340139181513</v>
      </c>
      <c r="O1443" s="284">
        <v>28431.927956674037</v>
      </c>
      <c r="P1443" s="50">
        <v>28563.118331430407</v>
      </c>
      <c r="Q1443" s="50">
        <v>28694.914043765541</v>
      </c>
      <c r="R1443" s="50">
        <v>28827.317886823254</v>
      </c>
      <c r="S1443" s="50">
        <v>28960.332666635444</v>
      </c>
      <c r="T1443" s="50">
        <v>29093.961202181647</v>
      </c>
    </row>
    <row r="1444" spans="1:20" x14ac:dyDescent="0.25">
      <c r="A1444" t="str">
        <f t="shared" si="29"/>
        <v>318 diensten voor gezins- en bejaardenhulp</v>
      </c>
      <c r="B1444" s="10">
        <v>318</v>
      </c>
      <c r="C1444" s="3" t="s">
        <v>83</v>
      </c>
      <c r="D1444" s="192"/>
      <c r="E1444" s="50">
        <v>226</v>
      </c>
      <c r="F1444" s="50">
        <v>417</v>
      </c>
      <c r="G1444" s="50">
        <v>373</v>
      </c>
      <c r="H1444" s="50">
        <v>238</v>
      </c>
      <c r="I1444" s="50">
        <v>292</v>
      </c>
      <c r="J1444" s="50">
        <v>-220</v>
      </c>
      <c r="K1444" s="50">
        <v>164</v>
      </c>
      <c r="L1444" s="50">
        <v>96</v>
      </c>
      <c r="M1444" s="50">
        <v>289</v>
      </c>
      <c r="N1444" s="50">
        <v>-599.65986081848678</v>
      </c>
      <c r="O1444" s="284">
        <v>130.58781749252375</v>
      </c>
      <c r="P1444" s="50">
        <v>131.19037475637015</v>
      </c>
      <c r="Q1444" s="50">
        <v>131.79571233513343</v>
      </c>
      <c r="R1444" s="50">
        <v>132.40384305771295</v>
      </c>
      <c r="S1444" s="50">
        <v>133.01477981219068</v>
      </c>
      <c r="T1444" s="50">
        <v>133.62853554620233</v>
      </c>
    </row>
    <row r="1445" spans="1:20" x14ac:dyDescent="0.25">
      <c r="A1445" t="str">
        <f t="shared" si="29"/>
        <v>318 diensten voor gezins- en bejaardenhulp</v>
      </c>
      <c r="B1445" s="10">
        <v>318</v>
      </c>
      <c r="C1445" s="3" t="s">
        <v>84</v>
      </c>
      <c r="D1445" s="192"/>
      <c r="E1445" s="193">
        <v>1.0083623177680752</v>
      </c>
      <c r="F1445" s="193">
        <v>1.0153016292382211</v>
      </c>
      <c r="G1445" s="193">
        <v>1.0134807907766814</v>
      </c>
      <c r="H1445" s="193">
        <v>1.0084872690963556</v>
      </c>
      <c r="I1445" s="193">
        <v>1.0103253182461103</v>
      </c>
      <c r="J1445" s="193">
        <v>0.99230015399692006</v>
      </c>
      <c r="K1445" s="193">
        <v>1.0057844243792324</v>
      </c>
      <c r="L1445" s="193">
        <v>1.0033665310702764</v>
      </c>
      <c r="M1445" s="193">
        <v>1.0101006570669648</v>
      </c>
      <c r="N1445" s="193">
        <v>0.97925124179722201</v>
      </c>
      <c r="O1445" s="285">
        <v>1.0046141920082341</v>
      </c>
      <c r="P1445" s="193">
        <v>1.0046141920082341</v>
      </c>
      <c r="Q1445" s="193">
        <v>1.0046141920082341</v>
      </c>
      <c r="R1445" s="193">
        <v>1.0046141920082343</v>
      </c>
      <c r="S1445" s="193">
        <v>1.0046141920082337</v>
      </c>
      <c r="T1445" s="193">
        <v>1.0046141920082345</v>
      </c>
    </row>
    <row r="1446" spans="1:20" x14ac:dyDescent="0.25">
      <c r="A1446" t="str">
        <f t="shared" si="29"/>
        <v>318 diensten voor gezins- en bejaardenhulp</v>
      </c>
      <c r="B1446" s="10">
        <v>318</v>
      </c>
      <c r="C1446" s="3" t="s">
        <v>8</v>
      </c>
      <c r="D1446" s="50">
        <v>32</v>
      </c>
      <c r="E1446" s="50">
        <v>29</v>
      </c>
      <c r="F1446" s="50">
        <v>26</v>
      </c>
      <c r="G1446" s="50">
        <v>29</v>
      </c>
      <c r="H1446" s="50">
        <v>34</v>
      </c>
      <c r="I1446" s="50">
        <v>40</v>
      </c>
      <c r="J1446" s="50">
        <v>56</v>
      </c>
      <c r="K1446" s="50">
        <v>34</v>
      </c>
      <c r="L1446" s="50">
        <v>43</v>
      </c>
      <c r="M1446" s="50">
        <v>46</v>
      </c>
      <c r="N1446" s="50">
        <v>27.807049534204712</v>
      </c>
      <c r="O1446" s="284">
        <v>29.825997446521498</v>
      </c>
      <c r="P1446" s="50">
        <v>35.159007494054251</v>
      </c>
      <c r="Q1446" s="50">
        <v>39.673131960398251</v>
      </c>
      <c r="R1446" s="50">
        <v>43.543797702915391</v>
      </c>
      <c r="S1446" s="50">
        <v>47.498451686163712</v>
      </c>
      <c r="T1446" s="50">
        <v>45.653965868310273</v>
      </c>
    </row>
    <row r="1447" spans="1:20" x14ac:dyDescent="0.25">
      <c r="A1447" t="str">
        <f t="shared" si="29"/>
        <v>318 diensten voor gezins- en bejaardenhulp</v>
      </c>
      <c r="B1447" s="10">
        <v>318</v>
      </c>
      <c r="C1447" s="3" t="s">
        <v>9</v>
      </c>
      <c r="D1447" s="50">
        <v>968</v>
      </c>
      <c r="E1447" s="50">
        <v>894</v>
      </c>
      <c r="F1447" s="50">
        <v>851</v>
      </c>
      <c r="G1447" s="50">
        <v>830</v>
      </c>
      <c r="H1447" s="50">
        <v>812</v>
      </c>
      <c r="I1447" s="50">
        <v>816</v>
      </c>
      <c r="J1447" s="50">
        <v>764</v>
      </c>
      <c r="K1447" s="50">
        <v>715</v>
      </c>
      <c r="L1447" s="50">
        <v>702</v>
      </c>
      <c r="M1447" s="50">
        <v>660</v>
      </c>
      <c r="N1447" s="50">
        <v>603.76715682397867</v>
      </c>
      <c r="O1447" s="284">
        <v>647.60404211796822</v>
      </c>
      <c r="P1447" s="50">
        <v>763.39828737767664</v>
      </c>
      <c r="Q1447" s="50">
        <v>861.41228527563908</v>
      </c>
      <c r="R1447" s="50">
        <v>945.45503305083503</v>
      </c>
      <c r="S1447" s="50">
        <v>1031.3213954188175</v>
      </c>
      <c r="T1447" s="50">
        <v>991.27255972060152</v>
      </c>
    </row>
    <row r="1448" spans="1:20" x14ac:dyDescent="0.25">
      <c r="A1448" t="str">
        <f t="shared" si="29"/>
        <v>318 diensten voor gezins- en bejaardenhulp</v>
      </c>
      <c r="B1448" s="10">
        <v>318</v>
      </c>
      <c r="C1448" s="3" t="s">
        <v>10</v>
      </c>
      <c r="D1448" s="50">
        <v>2016</v>
      </c>
      <c r="E1448" s="50">
        <v>1965</v>
      </c>
      <c r="F1448" s="50">
        <v>1903</v>
      </c>
      <c r="G1448" s="50">
        <v>1933</v>
      </c>
      <c r="H1448" s="50">
        <v>1944</v>
      </c>
      <c r="I1448" s="50">
        <v>1913</v>
      </c>
      <c r="J1448" s="50">
        <v>1884</v>
      </c>
      <c r="K1448" s="50">
        <v>1940</v>
      </c>
      <c r="L1448" s="50">
        <v>1861</v>
      </c>
      <c r="M1448" s="50">
        <v>1888</v>
      </c>
      <c r="N1448" s="50">
        <v>1450.4126893898051</v>
      </c>
      <c r="O1448" s="284">
        <v>1555.7207936401066</v>
      </c>
      <c r="P1448" s="50">
        <v>1833.8900196153447</v>
      </c>
      <c r="Q1448" s="50">
        <v>2069.3462624438625</v>
      </c>
      <c r="R1448" s="50">
        <v>2271.2397679891938</v>
      </c>
      <c r="S1448" s="50">
        <v>2477.5140910666478</v>
      </c>
      <c r="T1448" s="50">
        <v>2381.3059107516747</v>
      </c>
    </row>
    <row r="1449" spans="1:20" x14ac:dyDescent="0.25">
      <c r="A1449" t="str">
        <f t="shared" si="29"/>
        <v>318 diensten voor gezins- en bejaardenhulp</v>
      </c>
      <c r="B1449" s="10">
        <v>318</v>
      </c>
      <c r="C1449" s="3" t="s">
        <v>11</v>
      </c>
      <c r="D1449" s="50">
        <v>2823</v>
      </c>
      <c r="E1449" s="50">
        <v>2745</v>
      </c>
      <c r="F1449" s="50">
        <v>2733</v>
      </c>
      <c r="G1449" s="50">
        <v>2699</v>
      </c>
      <c r="H1449" s="50">
        <v>2751</v>
      </c>
      <c r="I1449" s="50">
        <v>2743</v>
      </c>
      <c r="J1449" s="50">
        <v>2632</v>
      </c>
      <c r="K1449" s="50">
        <v>2630</v>
      </c>
      <c r="L1449" s="50">
        <v>2668</v>
      </c>
      <c r="M1449" s="50">
        <v>2766</v>
      </c>
      <c r="N1449" s="50">
        <v>2731.6010440438586</v>
      </c>
      <c r="O1449" s="284">
        <v>2589.7383070770265</v>
      </c>
      <c r="P1449" s="50">
        <v>2433.9081070677648</v>
      </c>
      <c r="Q1449" s="50">
        <v>2293.4165388529491</v>
      </c>
      <c r="R1449" s="50">
        <v>2305.648947939274</v>
      </c>
      <c r="S1449" s="50">
        <v>2357.3634686916371</v>
      </c>
      <c r="T1449" s="50">
        <v>2621.8594061426479</v>
      </c>
    </row>
    <row r="1450" spans="1:20" x14ac:dyDescent="0.25">
      <c r="A1450" t="str">
        <f t="shared" si="29"/>
        <v>318 diensten voor gezins- en bejaardenhulp</v>
      </c>
      <c r="B1450" s="10">
        <v>318</v>
      </c>
      <c r="C1450" s="3" t="s">
        <v>12</v>
      </c>
      <c r="D1450" s="50">
        <v>3110</v>
      </c>
      <c r="E1450" s="50">
        <v>3148</v>
      </c>
      <c r="F1450" s="50">
        <v>3160</v>
      </c>
      <c r="G1450" s="50">
        <v>3205</v>
      </c>
      <c r="H1450" s="50">
        <v>3216</v>
      </c>
      <c r="I1450" s="50">
        <v>3219</v>
      </c>
      <c r="J1450" s="50">
        <v>3137</v>
      </c>
      <c r="K1450" s="50">
        <v>3166</v>
      </c>
      <c r="L1450" s="50">
        <v>3198</v>
      </c>
      <c r="M1450" s="50">
        <v>3285</v>
      </c>
      <c r="N1450" s="50">
        <v>3294.3519358243225</v>
      </c>
      <c r="O1450" s="284">
        <v>3197.4257176644778</v>
      </c>
      <c r="P1450" s="50">
        <v>3168.7007161897982</v>
      </c>
      <c r="Q1450" s="50">
        <v>3208.3988434761668</v>
      </c>
      <c r="R1450" s="50">
        <v>3158.8597404382845</v>
      </c>
      <c r="S1450" s="50">
        <v>3119.5750415651955</v>
      </c>
      <c r="T1450" s="50">
        <v>2957.5632959133836</v>
      </c>
    </row>
    <row r="1451" spans="1:20" x14ac:dyDescent="0.25">
      <c r="A1451" t="str">
        <f t="shared" si="29"/>
        <v>318 diensten voor gezins- en bejaardenhulp</v>
      </c>
      <c r="B1451" s="10">
        <v>318</v>
      </c>
      <c r="C1451" s="3" t="s">
        <v>13</v>
      </c>
      <c r="D1451" s="50">
        <v>3882</v>
      </c>
      <c r="E1451" s="50">
        <v>3702</v>
      </c>
      <c r="F1451" s="50">
        <v>3572</v>
      </c>
      <c r="G1451" s="50">
        <v>3434</v>
      </c>
      <c r="H1451" s="50">
        <v>3355</v>
      </c>
      <c r="I1451" s="50">
        <v>3383</v>
      </c>
      <c r="J1451" s="50">
        <v>3412</v>
      </c>
      <c r="K1451" s="50">
        <v>3429</v>
      </c>
      <c r="L1451" s="50">
        <v>3471</v>
      </c>
      <c r="M1451" s="50">
        <v>3516</v>
      </c>
      <c r="N1451" s="50">
        <v>3522.3276620565543</v>
      </c>
      <c r="O1451" s="284">
        <v>3587.6128929731376</v>
      </c>
      <c r="P1451" s="50">
        <v>3654.9435807042269</v>
      </c>
      <c r="Q1451" s="50">
        <v>3693.2729841193591</v>
      </c>
      <c r="R1451" s="50">
        <v>3751.5742036658589</v>
      </c>
      <c r="S1451" s="50">
        <v>3762.2544110305062</v>
      </c>
      <c r="T1451" s="50">
        <v>3651.5615952900612</v>
      </c>
    </row>
    <row r="1452" spans="1:20" x14ac:dyDescent="0.25">
      <c r="A1452" t="str">
        <f t="shared" si="29"/>
        <v>318 diensten voor gezins- en bejaardenhulp</v>
      </c>
      <c r="B1452" s="10">
        <v>318</v>
      </c>
      <c r="C1452" s="3" t="s">
        <v>14</v>
      </c>
      <c r="D1452" s="50">
        <v>4745</v>
      </c>
      <c r="E1452" s="50">
        <v>4637</v>
      </c>
      <c r="F1452" s="50">
        <v>4497</v>
      </c>
      <c r="G1452" s="50">
        <v>4423</v>
      </c>
      <c r="H1452" s="50">
        <v>4253</v>
      </c>
      <c r="I1452" s="50">
        <v>4143</v>
      </c>
      <c r="J1452" s="50">
        <v>3922</v>
      </c>
      <c r="K1452" s="50">
        <v>3828</v>
      </c>
      <c r="L1452" s="50">
        <v>3641</v>
      </c>
      <c r="M1452" s="50">
        <v>3630</v>
      </c>
      <c r="N1452" s="50">
        <v>3723.6035284597856</v>
      </c>
      <c r="O1452" s="284">
        <v>3793.2520799601343</v>
      </c>
      <c r="P1452" s="50">
        <v>3862.8692599620672</v>
      </c>
      <c r="Q1452" s="50">
        <v>3970.1850506793471</v>
      </c>
      <c r="R1452" s="50">
        <v>4015.3835312295764</v>
      </c>
      <c r="S1452" s="50">
        <v>4022.6099220182782</v>
      </c>
      <c r="T1452" s="50">
        <v>4097.1677266414208</v>
      </c>
    </row>
    <row r="1453" spans="1:20" x14ac:dyDescent="0.25">
      <c r="A1453" t="str">
        <f t="shared" si="29"/>
        <v>318 diensten voor gezins- en bejaardenhulp</v>
      </c>
      <c r="B1453" s="10">
        <v>318</v>
      </c>
      <c r="C1453" s="3" t="s">
        <v>15</v>
      </c>
      <c r="D1453" s="50">
        <v>5186</v>
      </c>
      <c r="E1453" s="50">
        <v>5293</v>
      </c>
      <c r="F1453" s="50">
        <v>5453</v>
      </c>
      <c r="G1453" s="50">
        <v>5441</v>
      </c>
      <c r="H1453" s="50">
        <v>5258</v>
      </c>
      <c r="I1453" s="50">
        <v>4988</v>
      </c>
      <c r="J1453" s="50">
        <v>4860</v>
      </c>
      <c r="K1453" s="50">
        <v>4715</v>
      </c>
      <c r="L1453" s="50">
        <v>4659</v>
      </c>
      <c r="M1453" s="50">
        <v>4568</v>
      </c>
      <c r="N1453" s="50">
        <v>4424.6995475141939</v>
      </c>
      <c r="O1453" s="284">
        <v>4268.0626614682542</v>
      </c>
      <c r="P1453" s="50">
        <v>4113.7666995852005</v>
      </c>
      <c r="Q1453" s="50">
        <v>3973.3714357547342</v>
      </c>
      <c r="R1453" s="50">
        <v>3949.1705841931935</v>
      </c>
      <c r="S1453" s="50">
        <v>4053.5708092594332</v>
      </c>
      <c r="T1453" s="50">
        <v>4132.7644282052834</v>
      </c>
    </row>
    <row r="1454" spans="1:20" x14ac:dyDescent="0.25">
      <c r="A1454" t="str">
        <f t="shared" si="29"/>
        <v>318 diensten voor gezins- en bejaardenhulp</v>
      </c>
      <c r="B1454" s="10">
        <v>318</v>
      </c>
      <c r="C1454" s="3" t="s">
        <v>16</v>
      </c>
      <c r="D1454" s="50">
        <v>3374</v>
      </c>
      <c r="E1454" s="50">
        <v>3793</v>
      </c>
      <c r="F1454" s="50">
        <v>4202</v>
      </c>
      <c r="G1454" s="50">
        <v>4541</v>
      </c>
      <c r="H1454" s="50">
        <v>4923</v>
      </c>
      <c r="I1454" s="50">
        <v>5314</v>
      </c>
      <c r="J1454" s="50">
        <v>5419</v>
      </c>
      <c r="K1454" s="50">
        <v>5544</v>
      </c>
      <c r="L1454" s="50">
        <v>5572</v>
      </c>
      <c r="M1454" s="50">
        <v>5490</v>
      </c>
      <c r="N1454" s="50">
        <v>5184.9023453881555</v>
      </c>
      <c r="O1454" s="284">
        <v>5045.6047351003344</v>
      </c>
      <c r="P1454" s="50">
        <v>4883.8742728097268</v>
      </c>
      <c r="Q1454" s="50">
        <v>4802.0847684509199</v>
      </c>
      <c r="R1454" s="50">
        <v>4629.8988891718436</v>
      </c>
      <c r="S1454" s="50">
        <v>4480.5290320738031</v>
      </c>
      <c r="T1454" s="50">
        <v>4323.5167032777144</v>
      </c>
    </row>
    <row r="1455" spans="1:20" x14ac:dyDescent="0.25">
      <c r="A1455" t="str">
        <f t="shared" si="29"/>
        <v>318 diensten voor gezins- en bejaardenhulp</v>
      </c>
      <c r="B1455" s="10">
        <v>318</v>
      </c>
      <c r="C1455" s="3" t="s">
        <v>17</v>
      </c>
      <c r="D1455" s="50">
        <v>853</v>
      </c>
      <c r="E1455" s="50">
        <v>1015</v>
      </c>
      <c r="F1455" s="50">
        <v>1237</v>
      </c>
      <c r="G1455" s="50">
        <v>1458</v>
      </c>
      <c r="H1455" s="50">
        <v>1677</v>
      </c>
      <c r="I1455" s="50">
        <v>1940</v>
      </c>
      <c r="J1455" s="50">
        <v>2186</v>
      </c>
      <c r="K1455" s="50">
        <v>2418</v>
      </c>
      <c r="L1455" s="50">
        <v>2666</v>
      </c>
      <c r="M1455" s="50">
        <v>2893</v>
      </c>
      <c r="N1455" s="50">
        <v>3157.6807739946667</v>
      </c>
      <c r="O1455" s="284">
        <v>3261.5835926420973</v>
      </c>
      <c r="P1455" s="50">
        <v>3319.4426531537051</v>
      </c>
      <c r="Q1455" s="50">
        <v>3253.1488472293267</v>
      </c>
      <c r="R1455" s="50">
        <v>3118.0532308653428</v>
      </c>
      <c r="S1455" s="50">
        <v>2950.2490748729924</v>
      </c>
      <c r="T1455" s="50">
        <v>2890.1267900787248</v>
      </c>
    </row>
    <row r="1456" spans="1:20" x14ac:dyDescent="0.25">
      <c r="A1456" t="str">
        <f t="shared" si="29"/>
        <v>318 diensten voor gezins- en bejaardenhulp</v>
      </c>
      <c r="B1456" s="10">
        <v>318</v>
      </c>
      <c r="C1456" s="3" t="s">
        <v>85</v>
      </c>
      <c r="D1456" s="50">
        <v>37</v>
      </c>
      <c r="E1456" s="50">
        <v>31</v>
      </c>
      <c r="F1456" s="50">
        <v>35</v>
      </c>
      <c r="G1456" s="50">
        <v>49</v>
      </c>
      <c r="H1456" s="50">
        <v>57</v>
      </c>
      <c r="I1456" s="50">
        <v>73</v>
      </c>
      <c r="J1456" s="50">
        <v>80</v>
      </c>
      <c r="K1456" s="50">
        <v>97</v>
      </c>
      <c r="L1456" s="50">
        <v>131</v>
      </c>
      <c r="M1456" s="50">
        <v>159</v>
      </c>
      <c r="N1456" s="50">
        <v>180.18640615197941</v>
      </c>
      <c r="O1456" s="284">
        <v>455.49713658397724</v>
      </c>
      <c r="P1456" s="50">
        <v>493.16572747085092</v>
      </c>
      <c r="Q1456" s="50">
        <v>530.60389552283993</v>
      </c>
      <c r="R1456" s="50">
        <v>638.49016057693348</v>
      </c>
      <c r="S1456" s="50">
        <v>657.84696895197658</v>
      </c>
      <c r="T1456" s="50">
        <v>1001.1688202918217</v>
      </c>
    </row>
    <row r="1457" spans="1:20" x14ac:dyDescent="0.25">
      <c r="A1457" t="str">
        <f t="shared" si="29"/>
        <v>318 diensten voor gezins- en bejaardenhulp</v>
      </c>
      <c r="B1457" s="10">
        <v>318</v>
      </c>
      <c r="C1457" s="3" t="s">
        <v>6</v>
      </c>
      <c r="D1457" s="50">
        <v>4264</v>
      </c>
      <c r="E1457" s="50">
        <v>4839</v>
      </c>
      <c r="F1457" s="50">
        <v>5474</v>
      </c>
      <c r="G1457" s="50">
        <v>6048</v>
      </c>
      <c r="H1457" s="50">
        <v>6657</v>
      </c>
      <c r="I1457" s="50">
        <v>7327</v>
      </c>
      <c r="J1457" s="50">
        <v>7685</v>
      </c>
      <c r="K1457" s="50">
        <v>8059</v>
      </c>
      <c r="L1457" s="50">
        <v>8369</v>
      </c>
      <c r="M1457" s="50">
        <v>8542</v>
      </c>
      <c r="N1457" s="50">
        <v>8522.7695255348008</v>
      </c>
      <c r="O1457" s="284">
        <v>8762.6854643264087</v>
      </c>
      <c r="P1457" s="50">
        <v>8696.4826534342828</v>
      </c>
      <c r="Q1457" s="50">
        <v>8585.8375112030863</v>
      </c>
      <c r="R1457" s="50">
        <v>8386.4422806141192</v>
      </c>
      <c r="S1457" s="50">
        <v>8088.6250758987717</v>
      </c>
      <c r="T1457" s="50">
        <v>8214.8123136482609</v>
      </c>
    </row>
    <row r="1458" spans="1:20" x14ac:dyDescent="0.25">
      <c r="A1458" t="str">
        <f t="shared" si="29"/>
        <v>318 diensten voor gezins- en bejaardenhulp</v>
      </c>
      <c r="B1458" s="10">
        <v>318</v>
      </c>
      <c r="C1458" s="3" t="s">
        <v>86</v>
      </c>
      <c r="D1458" s="193">
        <v>1.0062635920903629</v>
      </c>
      <c r="E1458" s="192"/>
      <c r="F1458" s="192"/>
      <c r="G1458" s="192"/>
      <c r="H1458" s="192"/>
      <c r="I1458" s="192"/>
      <c r="J1458" s="192"/>
      <c r="K1458" s="192"/>
      <c r="L1458" s="192"/>
      <c r="M1458" s="192"/>
      <c r="N1458" s="192"/>
      <c r="O1458" s="286"/>
      <c r="P1458" s="192"/>
      <c r="Q1458" s="192"/>
      <c r="R1458" s="192"/>
      <c r="S1458" s="192"/>
      <c r="T1458" s="192"/>
    </row>
    <row r="1459" spans="1:20" x14ac:dyDescent="0.25">
      <c r="A1459" t="str">
        <f t="shared" si="29"/>
        <v>318 diensten voor gezins- en bejaardenhulp</v>
      </c>
      <c r="B1459" s="10">
        <v>318</v>
      </c>
      <c r="C1459" s="3" t="s">
        <v>87</v>
      </c>
      <c r="D1459" s="192"/>
      <c r="E1459" s="193">
        <v>-1.0493628388561493E-3</v>
      </c>
      <c r="F1459" s="193">
        <v>-4.5190185739291122E-3</v>
      </c>
      <c r="G1459" s="193">
        <v>-3.6085993431592689E-3</v>
      </c>
      <c r="H1459" s="193">
        <v>-1.1118385029963429E-3</v>
      </c>
      <c r="I1459" s="193">
        <v>-2.0308630778737014E-3</v>
      </c>
      <c r="J1459" s="193">
        <v>6.9817190467214019E-3</v>
      </c>
      <c r="K1459" s="193">
        <v>2.3958385556521744E-4</v>
      </c>
      <c r="L1459" s="193">
        <v>1.4485305100432333E-3</v>
      </c>
      <c r="M1459" s="193">
        <v>-1.9185324883009836E-3</v>
      </c>
      <c r="N1459" s="193">
        <v>1.3506175146570432E-2</v>
      </c>
      <c r="O1459" s="285">
        <v>8.2470004106438566E-4</v>
      </c>
      <c r="P1459" s="193">
        <v>8.2470004106438566E-4</v>
      </c>
      <c r="Q1459" s="193">
        <v>8.2470004106438566E-4</v>
      </c>
      <c r="R1459" s="193">
        <v>8.2470004106427464E-4</v>
      </c>
      <c r="S1459" s="193">
        <v>8.247000410646077E-4</v>
      </c>
      <c r="T1459" s="193">
        <v>8.2470004106416361E-4</v>
      </c>
    </row>
    <row r="1460" spans="1:20" x14ac:dyDescent="0.25">
      <c r="A1460" t="str">
        <f t="shared" si="29"/>
        <v>318 diensten voor gezins- en bejaardenhulp</v>
      </c>
      <c r="B1460" s="10">
        <v>318</v>
      </c>
      <c r="C1460" s="3" t="s">
        <v>88</v>
      </c>
      <c r="D1460" s="194"/>
      <c r="E1460" s="50">
        <v>20.87740890379369</v>
      </c>
      <c r="F1460" s="50">
        <v>18.819531802745914</v>
      </c>
      <c r="G1460" s="50">
        <v>16.896354585220493</v>
      </c>
      <c r="H1460" s="50">
        <v>18.918340024802966</v>
      </c>
      <c r="I1460" s="50">
        <v>22.148875952154199</v>
      </c>
      <c r="J1460" s="50">
        <v>26.418004405165213</v>
      </c>
      <c r="K1460" s="50">
        <v>36.60764659652655</v>
      </c>
      <c r="L1460" s="50">
        <v>22.267175334143374</v>
      </c>
      <c r="M1460" s="50">
        <v>28.016643919546642</v>
      </c>
      <c r="N1460" s="50">
        <v>30.680830046533053</v>
      </c>
      <c r="O1460" s="284">
        <v>18.193960394758339</v>
      </c>
      <c r="P1460" s="50">
        <v>19.514944065125373</v>
      </c>
      <c r="Q1460" s="50">
        <v>23.00429569411812</v>
      </c>
      <c r="R1460" s="50">
        <v>25.957856144918431</v>
      </c>
      <c r="S1460" s="50">
        <v>28.490405998295717</v>
      </c>
      <c r="T1460" s="50">
        <v>31.077908777318999</v>
      </c>
    </row>
    <row r="1461" spans="1:20" x14ac:dyDescent="0.25">
      <c r="A1461" t="str">
        <f t="shared" si="29"/>
        <v>318 diensten voor gezins- en bejaardenhulp</v>
      </c>
      <c r="B1461" s="10">
        <v>318</v>
      </c>
      <c r="C1461" s="3" t="s">
        <v>89</v>
      </c>
      <c r="D1461" s="194"/>
      <c r="E1461" s="50">
        <v>300.95100991848898</v>
      </c>
      <c r="F1461" s="50">
        <v>274.84255222235839</v>
      </c>
      <c r="G1461" s="50">
        <v>262.39782262805511</v>
      </c>
      <c r="H1461" s="50">
        <v>257.99498221564988</v>
      </c>
      <c r="I1461" s="50">
        <v>251.65366235737753</v>
      </c>
      <c r="J1461" s="50">
        <v>260.24760258463027</v>
      </c>
      <c r="K1461" s="50">
        <v>238.51220525152718</v>
      </c>
      <c r="L1461" s="50">
        <v>224.07935334334698</v>
      </c>
      <c r="M1461" s="50">
        <v>217.64150505772122</v>
      </c>
      <c r="N1461" s="50">
        <v>214.80052546935133</v>
      </c>
      <c r="O1461" s="284">
        <v>188.84258811443706</v>
      </c>
      <c r="P1461" s="50">
        <v>202.55362022380058</v>
      </c>
      <c r="Q1461" s="50">
        <v>238.77103403383376</v>
      </c>
      <c r="R1461" s="50">
        <v>269.42725112894533</v>
      </c>
      <c r="S1461" s="50">
        <v>295.71362630311529</v>
      </c>
      <c r="T1461" s="50">
        <v>322.57038046450305</v>
      </c>
    </row>
    <row r="1462" spans="1:20" x14ac:dyDescent="0.25">
      <c r="A1462" t="str">
        <f t="shared" si="29"/>
        <v>318 diensten voor gezins- en bejaardenhulp</v>
      </c>
      <c r="B1462" s="10">
        <v>318</v>
      </c>
      <c r="C1462" s="3" t="s">
        <v>90</v>
      </c>
      <c r="D1462" s="194"/>
      <c r="E1462" s="50">
        <v>384.94162123091633</v>
      </c>
      <c r="F1462" s="50">
        <v>368.38564122202541</v>
      </c>
      <c r="G1462" s="50">
        <v>358.49480527478823</v>
      </c>
      <c r="H1462" s="50">
        <v>368.97256481867794</v>
      </c>
      <c r="I1462" s="50">
        <v>369.28566972230493</v>
      </c>
      <c r="J1462" s="50">
        <v>380.63792463458157</v>
      </c>
      <c r="K1462" s="50">
        <v>362.16548588927714</v>
      </c>
      <c r="L1462" s="50">
        <v>375.27584622582202</v>
      </c>
      <c r="M1462" s="50">
        <v>353.72789051588285</v>
      </c>
      <c r="N1462" s="50">
        <v>387.98173909147056</v>
      </c>
      <c r="O1462" s="284">
        <v>279.6646983652854</v>
      </c>
      <c r="P1462" s="50">
        <v>299.96992557821801</v>
      </c>
      <c r="Q1462" s="50">
        <v>353.60577228995504</v>
      </c>
      <c r="R1462" s="50">
        <v>399.00581574694064</v>
      </c>
      <c r="S1462" s="50">
        <v>437.93438190144678</v>
      </c>
      <c r="T1462" s="50">
        <v>477.70764558423178</v>
      </c>
    </row>
    <row r="1463" spans="1:20" x14ac:dyDescent="0.25">
      <c r="A1463" t="str">
        <f t="shared" si="29"/>
        <v>318 diensten voor gezins- en bejaardenhulp</v>
      </c>
      <c r="B1463" s="10">
        <v>318</v>
      </c>
      <c r="C1463" s="3" t="s">
        <v>91</v>
      </c>
      <c r="D1463" s="194"/>
      <c r="E1463" s="50">
        <v>372.00478646498789</v>
      </c>
      <c r="F1463" s="50">
        <v>352.2020220162193</v>
      </c>
      <c r="G1463" s="50">
        <v>353.15051680335057</v>
      </c>
      <c r="H1463" s="50">
        <v>355.4958906405098</v>
      </c>
      <c r="I1463" s="50">
        <v>359.81677827114908</v>
      </c>
      <c r="J1463" s="50">
        <v>383.49193181456991</v>
      </c>
      <c r="K1463" s="50">
        <v>350.22800113784956</v>
      </c>
      <c r="L1463" s="50">
        <v>353.14140013917398</v>
      </c>
      <c r="M1463" s="50">
        <v>349.26049933156446</v>
      </c>
      <c r="N1463" s="50">
        <v>404.7541495456058</v>
      </c>
      <c r="O1463" s="284">
        <v>365.07975290475559</v>
      </c>
      <c r="P1463" s="50">
        <v>346.11973197813751</v>
      </c>
      <c r="Q1463" s="50">
        <v>325.29295310479978</v>
      </c>
      <c r="R1463" s="50">
        <v>306.51618952107503</v>
      </c>
      <c r="S1463" s="50">
        <v>308.15105669774601</v>
      </c>
      <c r="T1463" s="50">
        <v>315.06272650363678</v>
      </c>
    </row>
    <row r="1464" spans="1:20" x14ac:dyDescent="0.25">
      <c r="A1464" t="str">
        <f t="shared" si="29"/>
        <v>318 diensten voor gezins- en bejaardenhulp</v>
      </c>
      <c r="B1464" s="10">
        <v>318</v>
      </c>
      <c r="C1464" s="3" t="s">
        <v>92</v>
      </c>
      <c r="D1464" s="194"/>
      <c r="E1464" s="50">
        <v>308.26111382325917</v>
      </c>
      <c r="F1464" s="50">
        <v>301.10517207898704</v>
      </c>
      <c r="G1464" s="50">
        <v>305.1298929298423</v>
      </c>
      <c r="H1464" s="50">
        <v>317.47721559403374</v>
      </c>
      <c r="I1464" s="50">
        <v>315.61125795016244</v>
      </c>
      <c r="J1464" s="50">
        <v>344.91717329612788</v>
      </c>
      <c r="K1464" s="50">
        <v>314.98076149215672</v>
      </c>
      <c r="L1464" s="50">
        <v>321.72012660127734</v>
      </c>
      <c r="M1464" s="50">
        <v>314.20401025425315</v>
      </c>
      <c r="N1464" s="50">
        <v>373.42193871601904</v>
      </c>
      <c r="O1464" s="284">
        <v>332.70777671587757</v>
      </c>
      <c r="P1464" s="50">
        <v>322.91886916208557</v>
      </c>
      <c r="Q1464" s="50">
        <v>320.01783382555294</v>
      </c>
      <c r="R1464" s="50">
        <v>324.02708235956715</v>
      </c>
      <c r="S1464" s="50">
        <v>319.02396030299644</v>
      </c>
      <c r="T1464" s="50">
        <v>315.05646530682134</v>
      </c>
    </row>
    <row r="1465" spans="1:20" x14ac:dyDescent="0.25">
      <c r="A1465" t="str">
        <f t="shared" si="29"/>
        <v>318 diensten voor gezins- en bejaardenhulp</v>
      </c>
      <c r="B1465" s="10">
        <v>318</v>
      </c>
      <c r="C1465" s="3" t="s">
        <v>93</v>
      </c>
      <c r="D1465" s="194"/>
      <c r="E1465" s="50">
        <v>263.54731220823004</v>
      </c>
      <c r="F1465" s="50">
        <v>238.48252400891124</v>
      </c>
      <c r="G1465" s="50">
        <v>233.35995259761268</v>
      </c>
      <c r="H1465" s="50">
        <v>232.91824324813234</v>
      </c>
      <c r="I1465" s="50">
        <v>224.4765753170069</v>
      </c>
      <c r="J1465" s="50">
        <v>256.83956660840965</v>
      </c>
      <c r="K1465" s="50">
        <v>236.03710025183474</v>
      </c>
      <c r="L1465" s="50">
        <v>241.3586131202747</v>
      </c>
      <c r="M1465" s="50">
        <v>232.6278109295607</v>
      </c>
      <c r="N1465" s="50">
        <v>289.87700100656326</v>
      </c>
      <c r="O1465" s="284">
        <v>245.73037523069888</v>
      </c>
      <c r="P1465" s="50">
        <v>250.28491013753606</v>
      </c>
      <c r="Q1465" s="50">
        <v>254.98214354342582</v>
      </c>
      <c r="R1465" s="50">
        <v>257.6561419862818</v>
      </c>
      <c r="S1465" s="50">
        <v>261.72344688522708</v>
      </c>
      <c r="T1465" s="50">
        <v>262.46853695493354</v>
      </c>
    </row>
    <row r="1466" spans="1:20" x14ac:dyDescent="0.25">
      <c r="A1466" t="str">
        <f t="shared" si="29"/>
        <v>318 diensten voor gezins- en bejaardenhulp</v>
      </c>
      <c r="B1466" s="10">
        <v>318</v>
      </c>
      <c r="C1466" s="3" t="s">
        <v>94</v>
      </c>
      <c r="D1466" s="194"/>
      <c r="E1466" s="50">
        <v>238.97235019498774</v>
      </c>
      <c r="F1466" s="50">
        <v>217.44435448168443</v>
      </c>
      <c r="G1466" s="50">
        <v>214.9734440675166</v>
      </c>
      <c r="H1466" s="50">
        <v>222.47914008744067</v>
      </c>
      <c r="I1466" s="50">
        <v>210.01944247171608</v>
      </c>
      <c r="J1466" s="50">
        <v>241.92660720618051</v>
      </c>
      <c r="K1466" s="50">
        <v>202.5788648395758</v>
      </c>
      <c r="L1466" s="50">
        <v>202.35143132365704</v>
      </c>
      <c r="M1466" s="50">
        <v>180.20697123259905</v>
      </c>
      <c r="N1466" s="50">
        <v>235.65422800992368</v>
      </c>
      <c r="O1466" s="284">
        <v>194.51004510594393</v>
      </c>
      <c r="P1466" s="50">
        <v>198.1482796253693</v>
      </c>
      <c r="Q1466" s="50">
        <v>201.78487539041996</v>
      </c>
      <c r="R1466" s="50">
        <v>207.39073518012501</v>
      </c>
      <c r="S1466" s="50">
        <v>209.75177024289567</v>
      </c>
      <c r="T1466" s="50">
        <v>210.12925554376451</v>
      </c>
    </row>
    <row r="1467" spans="1:20" x14ac:dyDescent="0.25">
      <c r="A1467" t="str">
        <f t="shared" si="29"/>
        <v>318 diensten voor gezins- en bejaardenhulp</v>
      </c>
      <c r="B1467" s="10">
        <v>318</v>
      </c>
      <c r="C1467" s="3" t="s">
        <v>95</v>
      </c>
      <c r="D1467" s="192"/>
      <c r="E1467" s="50">
        <v>173.66801989130087</v>
      </c>
      <c r="F1467" s="50">
        <v>158.88633265022787</v>
      </c>
      <c r="G1467" s="50">
        <v>168.65376071713413</v>
      </c>
      <c r="H1467" s="50">
        <v>181.86749301757749</v>
      </c>
      <c r="I1467" s="50">
        <v>170.91841724815507</v>
      </c>
      <c r="J1467" s="50">
        <v>207.09646089913832</v>
      </c>
      <c r="K1467" s="50">
        <v>169.01525985346134</v>
      </c>
      <c r="L1467" s="50">
        <v>169.67280697567253</v>
      </c>
      <c r="M1467" s="50">
        <v>151.97045851715296</v>
      </c>
      <c r="N1467" s="50">
        <v>219.4622225585899</v>
      </c>
      <c r="O1467" s="284">
        <v>156.4658653369836</v>
      </c>
      <c r="P1467" s="50">
        <v>150.92688451903467</v>
      </c>
      <c r="Q1467" s="50">
        <v>145.4706832708398</v>
      </c>
      <c r="R1467" s="50">
        <v>140.5060373760036</v>
      </c>
      <c r="S1467" s="50">
        <v>139.65024883244251</v>
      </c>
      <c r="T1467" s="50">
        <v>143.34204109561082</v>
      </c>
    </row>
    <row r="1468" spans="1:20" x14ac:dyDescent="0.25">
      <c r="A1468" t="str">
        <f t="shared" si="29"/>
        <v>318 diensten voor gezins- en bejaardenhulp</v>
      </c>
      <c r="B1468" s="10">
        <v>318</v>
      </c>
      <c r="C1468" s="3" t="s">
        <v>96</v>
      </c>
      <c r="D1468" s="192"/>
      <c r="E1468" s="50">
        <v>182.58145188643005</v>
      </c>
      <c r="F1468" s="50">
        <v>192.09491500410869</v>
      </c>
      <c r="G1468" s="50">
        <v>216.63413231881134</v>
      </c>
      <c r="H1468" s="50">
        <v>245.44907009458066</v>
      </c>
      <c r="I1468" s="50">
        <v>261.57248678238454</v>
      </c>
      <c r="J1468" s="50">
        <v>330.24025014899564</v>
      </c>
      <c r="K1468" s="50">
        <v>300.2298785367625</v>
      </c>
      <c r="L1468" s="50">
        <v>313.85767735296332</v>
      </c>
      <c r="M1468" s="50">
        <v>296.68154211080031</v>
      </c>
      <c r="N1468" s="50">
        <v>376.9970911086051</v>
      </c>
      <c r="O1468" s="284">
        <v>290.29389233102648</v>
      </c>
      <c r="P1468" s="50">
        <v>282.49485528284947</v>
      </c>
      <c r="Q1468" s="50">
        <v>273.43984088154696</v>
      </c>
      <c r="R1468" s="50">
        <v>268.86058519059554</v>
      </c>
      <c r="S1468" s="50">
        <v>259.22018971722366</v>
      </c>
      <c r="T1468" s="50">
        <v>250.85722464566379</v>
      </c>
    </row>
    <row r="1469" spans="1:20" x14ac:dyDescent="0.25">
      <c r="A1469" t="str">
        <f t="shared" si="29"/>
        <v>318 diensten voor gezins- en bejaardenhulp</v>
      </c>
      <c r="B1469" s="10">
        <v>318</v>
      </c>
      <c r="C1469" s="3" t="s">
        <v>97</v>
      </c>
      <c r="D1469" s="192"/>
      <c r="E1469" s="50">
        <v>183.61404098521587</v>
      </c>
      <c r="F1469" s="50">
        <v>214.96394022608044</v>
      </c>
      <c r="G1469" s="50">
        <v>263.10687239108449</v>
      </c>
      <c r="H1469" s="50">
        <v>313.7533087893562</v>
      </c>
      <c r="I1469" s="50">
        <v>359.33965918967988</v>
      </c>
      <c r="J1469" s="50">
        <v>433.17846944573301</v>
      </c>
      <c r="K1469" s="50">
        <v>473.36897814655129</v>
      </c>
      <c r="L1469" s="50">
        <v>526.53082182954017</v>
      </c>
      <c r="M1469" s="50">
        <v>571.55739308924069</v>
      </c>
      <c r="N1469" s="50">
        <v>664.84706186104131</v>
      </c>
      <c r="O1469" s="284">
        <v>685.62991630464865</v>
      </c>
      <c r="P1469" s="50">
        <v>708.19042382641851</v>
      </c>
      <c r="Q1469" s="50">
        <v>720.75341092211988</v>
      </c>
      <c r="R1469" s="50">
        <v>706.35898036986737</v>
      </c>
      <c r="S1469" s="50">
        <v>677.02555410854757</v>
      </c>
      <c r="T1469" s="50">
        <v>640.59009477518873</v>
      </c>
    </row>
    <row r="1470" spans="1:20" x14ac:dyDescent="0.25">
      <c r="A1470" t="str">
        <f t="shared" si="29"/>
        <v>318 diensten voor gezins- en bejaardenhulp</v>
      </c>
      <c r="B1470" s="10">
        <v>318</v>
      </c>
      <c r="C1470" s="3" t="s">
        <v>98</v>
      </c>
      <c r="D1470" s="192"/>
      <c r="E1470" s="50">
        <v>14.524919451361095</v>
      </c>
      <c r="F1470" s="50">
        <v>12.061967780109871</v>
      </c>
      <c r="G1470" s="50">
        <v>13.650215392555831</v>
      </c>
      <c r="H1470" s="50">
        <v>19.232642830746148</v>
      </c>
      <c r="I1470" s="50">
        <v>22.32028174928363</v>
      </c>
      <c r="J1470" s="50">
        <v>29.243542489792024</v>
      </c>
      <c r="K1470" s="50">
        <v>31.508346981739859</v>
      </c>
      <c r="L1470" s="50">
        <v>38.321138540843947</v>
      </c>
      <c r="M1470" s="50">
        <v>51.312204941552544</v>
      </c>
      <c r="N1470" s="50">
        <v>64.732227641477792</v>
      </c>
      <c r="O1470" s="284">
        <v>71.072627563012361</v>
      </c>
      <c r="P1470" s="50">
        <v>179.66604160552515</v>
      </c>
      <c r="Q1470" s="50">
        <v>194.52402000744826</v>
      </c>
      <c r="R1470" s="50">
        <v>209.29111055231533</v>
      </c>
      <c r="S1470" s="50">
        <v>251.84570997579593</v>
      </c>
      <c r="T1470" s="50">
        <v>259.48079889192428</v>
      </c>
    </row>
    <row r="1471" spans="1:20" x14ac:dyDescent="0.25">
      <c r="A1471" t="str">
        <f t="shared" si="29"/>
        <v>318 diensten voor gezins- en bejaardenhulp</v>
      </c>
      <c r="B1471" s="10">
        <v>318</v>
      </c>
      <c r="C1471" s="3" t="s">
        <v>26</v>
      </c>
      <c r="D1471" s="194"/>
      <c r="E1471" s="50">
        <v>380.720412323007</v>
      </c>
      <c r="F1471" s="50">
        <v>419.12082301029898</v>
      </c>
      <c r="G1471" s="50">
        <v>493.39122010245165</v>
      </c>
      <c r="H1471" s="50">
        <v>578.43502171468299</v>
      </c>
      <c r="I1471" s="50">
        <v>643.23242772134802</v>
      </c>
      <c r="J1471" s="50">
        <v>792.66226208452065</v>
      </c>
      <c r="K1471" s="50">
        <v>805.10720366505359</v>
      </c>
      <c r="L1471" s="50">
        <v>878.70963772334744</v>
      </c>
      <c r="M1471" s="50">
        <v>919.55114014159346</v>
      </c>
      <c r="N1471" s="50">
        <v>1106.5763806111243</v>
      </c>
      <c r="O1471" s="284">
        <v>1046.9964361986877</v>
      </c>
      <c r="P1471" s="50">
        <v>1170.351320714793</v>
      </c>
      <c r="Q1471" s="50">
        <v>1188.7172718111151</v>
      </c>
      <c r="R1471" s="50">
        <v>1184.5106761127781</v>
      </c>
      <c r="S1471" s="50">
        <v>1188.0914538015672</v>
      </c>
      <c r="T1471" s="50">
        <v>1150.9281183127769</v>
      </c>
    </row>
    <row r="1472" spans="1:20" x14ac:dyDescent="0.25">
      <c r="A1472" t="str">
        <f t="shared" si="29"/>
        <v>318 diensten voor gezins- en bejaardenhulp</v>
      </c>
      <c r="B1472" s="10">
        <v>318</v>
      </c>
      <c r="C1472" s="3" t="s">
        <v>19</v>
      </c>
      <c r="D1472" s="194"/>
      <c r="E1472" s="50">
        <v>2443.9440349589718</v>
      </c>
      <c r="F1472" s="50">
        <v>2349.2889534934588</v>
      </c>
      <c r="G1472" s="50">
        <v>2406.4477697059715</v>
      </c>
      <c r="H1472" s="50">
        <v>2534.5588913615079</v>
      </c>
      <c r="I1472" s="50">
        <v>2567.1631070113744</v>
      </c>
      <c r="J1472" s="50">
        <v>2894.237533533324</v>
      </c>
      <c r="K1472" s="50">
        <v>2715.232528977263</v>
      </c>
      <c r="L1472" s="50">
        <v>2788.5763907867158</v>
      </c>
      <c r="M1472" s="50">
        <v>2747.2069298998745</v>
      </c>
      <c r="N1472" s="50">
        <v>3263.2090150551808</v>
      </c>
      <c r="O1472" s="284">
        <v>2828.1914983674278</v>
      </c>
      <c r="P1472" s="50">
        <v>2960.7884860040999</v>
      </c>
      <c r="Q1472" s="50">
        <v>3051.6468629640599</v>
      </c>
      <c r="R1472" s="50">
        <v>3114.9977855566353</v>
      </c>
      <c r="S1472" s="50">
        <v>3188.5303509657329</v>
      </c>
      <c r="T1472" s="50">
        <v>3228.3430785435976</v>
      </c>
    </row>
    <row r="1473" spans="1:20" x14ac:dyDescent="0.25">
      <c r="A1473" t="str">
        <f t="shared" si="29"/>
        <v>318 diensten voor gezins- en bejaardenhulp</v>
      </c>
      <c r="B1473" s="10">
        <v>318</v>
      </c>
      <c r="C1473" s="3" t="s">
        <v>20</v>
      </c>
      <c r="D1473" s="194"/>
      <c r="E1473" s="193">
        <v>0.15578115000878015</v>
      </c>
      <c r="F1473" s="193">
        <v>0.17840326639558515</v>
      </c>
      <c r="G1473" s="193">
        <v>0.20502885053795952</v>
      </c>
      <c r="H1473" s="193">
        <v>0.22821920756552661</v>
      </c>
      <c r="I1473" s="193">
        <v>0.25056157357690556</v>
      </c>
      <c r="J1473" s="193">
        <v>0.27387602188851029</v>
      </c>
      <c r="K1473" s="193">
        <v>0.29651501117228823</v>
      </c>
      <c r="L1473" s="193">
        <v>0.3151104773842846</v>
      </c>
      <c r="M1473" s="193">
        <v>0.334722197346491</v>
      </c>
      <c r="N1473" s="193">
        <v>0.33910680422424982</v>
      </c>
      <c r="O1473" s="285">
        <v>0.37019998002365323</v>
      </c>
      <c r="P1473" s="193">
        <v>0.3952836638777622</v>
      </c>
      <c r="Q1473" s="193">
        <v>0.38953303746833795</v>
      </c>
      <c r="R1473" s="193">
        <v>0.38026051947934586</v>
      </c>
      <c r="S1473" s="193">
        <v>0.37261412720807929</v>
      </c>
      <c r="T1473" s="193">
        <v>0.3565073755519178</v>
      </c>
    </row>
    <row r="1474" spans="1:20" x14ac:dyDescent="0.25">
      <c r="A1474" t="str">
        <f t="shared" si="29"/>
        <v>318 diensten voor gezins- en bejaardenhulp</v>
      </c>
      <c r="B1474" s="10">
        <v>318</v>
      </c>
      <c r="C1474" s="3" t="s">
        <v>29</v>
      </c>
      <c r="D1474" s="194"/>
      <c r="E1474" s="50">
        <v>2443.9440349589718</v>
      </c>
      <c r="F1474" s="50">
        <v>2349.2889534934588</v>
      </c>
      <c r="G1474" s="50">
        <v>2406.4477697059715</v>
      </c>
      <c r="H1474" s="50">
        <v>2534.5588913615079</v>
      </c>
      <c r="I1474" s="50">
        <v>2567.1631070113744</v>
      </c>
      <c r="J1474" s="50">
        <v>2674.237533533324</v>
      </c>
      <c r="K1474" s="50">
        <v>2715.232528977263</v>
      </c>
      <c r="L1474" s="50">
        <v>2788.5763907867158</v>
      </c>
      <c r="M1474" s="50">
        <v>2747.2069298998745</v>
      </c>
      <c r="N1474" s="50">
        <v>2663.549154236694</v>
      </c>
      <c r="O1474" s="284">
        <v>2828.1914983674278</v>
      </c>
      <c r="P1474" s="50">
        <v>2960.7884860040999</v>
      </c>
      <c r="Q1474" s="50">
        <v>3051.6468629640599</v>
      </c>
      <c r="R1474" s="50">
        <v>3114.9977855566353</v>
      </c>
      <c r="S1474" s="50">
        <v>3188.5303509657329</v>
      </c>
      <c r="T1474" s="50">
        <v>3228.3430785435976</v>
      </c>
    </row>
    <row r="1475" spans="1:20" x14ac:dyDescent="0.25">
      <c r="A1475" t="str">
        <f t="shared" ref="A1475:A1538" si="30">VLOOKUP(B1475,$AN$3:$AO$60,2)</f>
        <v>319 opvoedings- en huisvestingsinrichtingen en -diensten</v>
      </c>
      <c r="B1475" s="10">
        <v>319</v>
      </c>
      <c r="C1475" s="3" t="s">
        <v>25</v>
      </c>
      <c r="D1475" s="50">
        <v>38245</v>
      </c>
      <c r="E1475" s="50">
        <v>39051</v>
      </c>
      <c r="F1475" s="50">
        <v>40480</v>
      </c>
      <c r="G1475" s="50">
        <v>40839</v>
      </c>
      <c r="H1475" s="50">
        <v>41307</v>
      </c>
      <c r="I1475" s="50">
        <v>42282</v>
      </c>
      <c r="J1475" s="50">
        <v>42988</v>
      </c>
      <c r="K1475" s="50">
        <v>43859</v>
      </c>
      <c r="L1475" s="50">
        <v>44520</v>
      </c>
      <c r="M1475" s="50">
        <v>45288</v>
      </c>
      <c r="N1475" s="50">
        <v>45975.104636246695</v>
      </c>
      <c r="O1475" s="284">
        <v>46828.550985175541</v>
      </c>
      <c r="P1475" s="50">
        <v>47697.840053251231</v>
      </c>
      <c r="Q1475" s="50">
        <v>48583.265932481168</v>
      </c>
      <c r="R1475" s="50">
        <v>49485.128174169789</v>
      </c>
      <c r="S1475" s="50">
        <v>50403.731890260591</v>
      </c>
      <c r="T1475" s="50">
        <v>51339.387856559719</v>
      </c>
    </row>
    <row r="1476" spans="1:20" x14ac:dyDescent="0.25">
      <c r="A1476" t="str">
        <f t="shared" si="30"/>
        <v>319 opvoedings- en huisvestingsinrichtingen en -diensten</v>
      </c>
      <c r="B1476" s="10">
        <v>319</v>
      </c>
      <c r="C1476" s="3" t="s">
        <v>83</v>
      </c>
      <c r="D1476" s="192"/>
      <c r="E1476" s="50">
        <v>806</v>
      </c>
      <c r="F1476" s="50">
        <v>1429</v>
      </c>
      <c r="G1476" s="50">
        <v>359</v>
      </c>
      <c r="H1476" s="50">
        <v>468</v>
      </c>
      <c r="I1476" s="50">
        <v>975</v>
      </c>
      <c r="J1476" s="50">
        <v>706</v>
      </c>
      <c r="K1476" s="50">
        <v>871</v>
      </c>
      <c r="L1476" s="50">
        <v>661</v>
      </c>
      <c r="M1476" s="50">
        <v>768</v>
      </c>
      <c r="N1476" s="50">
        <v>687.10463624669501</v>
      </c>
      <c r="O1476" s="284">
        <v>853.44634892884642</v>
      </c>
      <c r="P1476" s="50">
        <v>869.28906807569001</v>
      </c>
      <c r="Q1476" s="50">
        <v>885.42587922993698</v>
      </c>
      <c r="R1476" s="50">
        <v>901.862241688621</v>
      </c>
      <c r="S1476" s="50">
        <v>918.60371609080175</v>
      </c>
      <c r="T1476" s="50">
        <v>935.65596629912761</v>
      </c>
    </row>
    <row r="1477" spans="1:20" x14ac:dyDescent="0.25">
      <c r="A1477" t="str">
        <f t="shared" si="30"/>
        <v>319 opvoedings- en huisvestingsinrichtingen en -diensten</v>
      </c>
      <c r="B1477" s="10">
        <v>319</v>
      </c>
      <c r="C1477" s="3" t="s">
        <v>84</v>
      </c>
      <c r="D1477" s="192"/>
      <c r="E1477" s="193">
        <v>1.0210746502810826</v>
      </c>
      <c r="F1477" s="193">
        <v>1.0365931730301401</v>
      </c>
      <c r="G1477" s="193">
        <v>1.0088685770750989</v>
      </c>
      <c r="H1477" s="193">
        <v>1.0114596341732167</v>
      </c>
      <c r="I1477" s="193">
        <v>1.0236037475488415</v>
      </c>
      <c r="J1477" s="193">
        <v>1.0166974126105672</v>
      </c>
      <c r="K1477" s="193">
        <v>1.0202614683167395</v>
      </c>
      <c r="L1477" s="193">
        <v>1.0150710230511411</v>
      </c>
      <c r="M1477" s="193">
        <v>1.0172506738544473</v>
      </c>
      <c r="N1477" s="193">
        <v>1.0151718918090156</v>
      </c>
      <c r="O1477" s="285">
        <v>1.0185632279835202</v>
      </c>
      <c r="P1477" s="193">
        <v>1.0185632279835197</v>
      </c>
      <c r="Q1477" s="193">
        <v>1.0185632279835193</v>
      </c>
      <c r="R1477" s="193">
        <v>1.0185632279835199</v>
      </c>
      <c r="S1477" s="193">
        <v>1.0185632279835195</v>
      </c>
      <c r="T1477" s="193">
        <v>1.0185632279835199</v>
      </c>
    </row>
    <row r="1478" spans="1:20" x14ac:dyDescent="0.25">
      <c r="A1478" t="str">
        <f t="shared" si="30"/>
        <v>319 opvoedings- en huisvestingsinrichtingen en -diensten</v>
      </c>
      <c r="B1478" s="10">
        <v>319</v>
      </c>
      <c r="C1478" s="3" t="s">
        <v>8</v>
      </c>
      <c r="D1478" s="50">
        <v>138</v>
      </c>
      <c r="E1478" s="50">
        <v>198</v>
      </c>
      <c r="F1478" s="50">
        <v>170</v>
      </c>
      <c r="G1478" s="50">
        <v>152</v>
      </c>
      <c r="H1478" s="50">
        <v>152</v>
      </c>
      <c r="I1478" s="50">
        <v>157</v>
      </c>
      <c r="J1478" s="50">
        <v>122</v>
      </c>
      <c r="K1478" s="50">
        <v>147</v>
      </c>
      <c r="L1478" s="50">
        <v>141</v>
      </c>
      <c r="M1478" s="50">
        <v>143</v>
      </c>
      <c r="N1478" s="50">
        <v>162.10540995248419</v>
      </c>
      <c r="O1478" s="284">
        <v>163.4641304092319</v>
      </c>
      <c r="P1478" s="50">
        <v>169.87991178475127</v>
      </c>
      <c r="Q1478" s="50">
        <v>176.15619301428336</v>
      </c>
      <c r="R1478" s="50">
        <v>181.7224810125945</v>
      </c>
      <c r="S1478" s="50">
        <v>186.49847219718555</v>
      </c>
      <c r="T1478" s="50">
        <v>185.48675414763267</v>
      </c>
    </row>
    <row r="1479" spans="1:20" x14ac:dyDescent="0.25">
      <c r="A1479" t="str">
        <f t="shared" si="30"/>
        <v>319 opvoedings- en huisvestingsinrichtingen en -diensten</v>
      </c>
      <c r="B1479" s="10">
        <v>319</v>
      </c>
      <c r="C1479" s="3" t="s">
        <v>9</v>
      </c>
      <c r="D1479" s="50">
        <v>2957</v>
      </c>
      <c r="E1479" s="50">
        <v>2858</v>
      </c>
      <c r="F1479" s="50">
        <v>2987</v>
      </c>
      <c r="G1479" s="50">
        <v>2843</v>
      </c>
      <c r="H1479" s="50">
        <v>2810</v>
      </c>
      <c r="I1479" s="50">
        <v>2879</v>
      </c>
      <c r="J1479" s="50">
        <v>2957</v>
      </c>
      <c r="K1479" s="50">
        <v>2934</v>
      </c>
      <c r="L1479" s="50">
        <v>2979</v>
      </c>
      <c r="M1479" s="50">
        <v>3174</v>
      </c>
      <c r="N1479" s="50">
        <v>3133.1136405158422</v>
      </c>
      <c r="O1479" s="284">
        <v>3159.3744889226414</v>
      </c>
      <c r="P1479" s="50">
        <v>3283.3763476397517</v>
      </c>
      <c r="Q1479" s="50">
        <v>3404.6819989300102</v>
      </c>
      <c r="R1479" s="50">
        <v>3512.2651626236848</v>
      </c>
      <c r="S1479" s="50">
        <v>3604.5737606637604</v>
      </c>
      <c r="T1479" s="50">
        <v>3585.0196469402322</v>
      </c>
    </row>
    <row r="1480" spans="1:20" x14ac:dyDescent="0.25">
      <c r="A1480" t="str">
        <f t="shared" si="30"/>
        <v>319 opvoedings- en huisvestingsinrichtingen en -diensten</v>
      </c>
      <c r="B1480" s="10">
        <v>319</v>
      </c>
      <c r="C1480" s="3" t="s">
        <v>10</v>
      </c>
      <c r="D1480" s="50">
        <v>5853</v>
      </c>
      <c r="E1480" s="50">
        <v>5996</v>
      </c>
      <c r="F1480" s="50">
        <v>6229</v>
      </c>
      <c r="G1480" s="50">
        <v>6173</v>
      </c>
      <c r="H1480" s="50">
        <v>6183</v>
      </c>
      <c r="I1480" s="50">
        <v>6276</v>
      </c>
      <c r="J1480" s="50">
        <v>6342</v>
      </c>
      <c r="K1480" s="50">
        <v>6499</v>
      </c>
      <c r="L1480" s="50">
        <v>6432</v>
      </c>
      <c r="M1480" s="50">
        <v>6471</v>
      </c>
      <c r="N1480" s="50">
        <v>6660.6126797187153</v>
      </c>
      <c r="O1480" s="284">
        <v>6716.4400003803748</v>
      </c>
      <c r="P1480" s="50">
        <v>6980.052638555826</v>
      </c>
      <c r="Q1480" s="50">
        <v>7237.9334727066125</v>
      </c>
      <c r="R1480" s="50">
        <v>7466.641992868801</v>
      </c>
      <c r="S1480" s="50">
        <v>7662.8786727651477</v>
      </c>
      <c r="T1480" s="50">
        <v>7621.3090418001657</v>
      </c>
    </row>
    <row r="1481" spans="1:20" x14ac:dyDescent="0.25">
      <c r="A1481" t="str">
        <f t="shared" si="30"/>
        <v>319 opvoedings- en huisvestingsinrichtingen en -diensten</v>
      </c>
      <c r="B1481" s="10">
        <v>319</v>
      </c>
      <c r="C1481" s="3" t="s">
        <v>11</v>
      </c>
      <c r="D1481" s="50">
        <v>5179</v>
      </c>
      <c r="E1481" s="50">
        <v>5342</v>
      </c>
      <c r="F1481" s="50">
        <v>5536</v>
      </c>
      <c r="G1481" s="50">
        <v>5624</v>
      </c>
      <c r="H1481" s="50">
        <v>5561</v>
      </c>
      <c r="I1481" s="50">
        <v>5666</v>
      </c>
      <c r="J1481" s="50">
        <v>5703</v>
      </c>
      <c r="K1481" s="50">
        <v>5889</v>
      </c>
      <c r="L1481" s="50">
        <v>5965</v>
      </c>
      <c r="M1481" s="50">
        <v>6038</v>
      </c>
      <c r="N1481" s="50">
        <v>6256.2308547353459</v>
      </c>
      <c r="O1481" s="284">
        <v>6375.9397820311788</v>
      </c>
      <c r="P1481" s="50">
        <v>6509.8010741173375</v>
      </c>
      <c r="Q1481" s="50">
        <v>6634.04354129694</v>
      </c>
      <c r="R1481" s="50">
        <v>6791.1241281807979</v>
      </c>
      <c r="S1481" s="50">
        <v>6946.282535405644</v>
      </c>
      <c r="T1481" s="50">
        <v>7144.6149778225035</v>
      </c>
    </row>
    <row r="1482" spans="1:20" x14ac:dyDescent="0.25">
      <c r="A1482" t="str">
        <f t="shared" si="30"/>
        <v>319 opvoedings- en huisvestingsinrichtingen en -diensten</v>
      </c>
      <c r="B1482" s="10">
        <v>319</v>
      </c>
      <c r="C1482" s="3" t="s">
        <v>12</v>
      </c>
      <c r="D1482" s="50">
        <v>4652</v>
      </c>
      <c r="E1482" s="50">
        <v>4782</v>
      </c>
      <c r="F1482" s="50">
        <v>4986</v>
      </c>
      <c r="G1482" s="50">
        <v>5005</v>
      </c>
      <c r="H1482" s="50">
        <v>5137</v>
      </c>
      <c r="I1482" s="50">
        <v>5278</v>
      </c>
      <c r="J1482" s="50">
        <v>5360</v>
      </c>
      <c r="K1482" s="50">
        <v>5417</v>
      </c>
      <c r="L1482" s="50">
        <v>5521</v>
      </c>
      <c r="M1482" s="50">
        <v>5497</v>
      </c>
      <c r="N1482" s="50">
        <v>5525.6496096753699</v>
      </c>
      <c r="O1482" s="284">
        <v>5672.9231637528683</v>
      </c>
      <c r="P1482" s="50">
        <v>5781.0733386135171</v>
      </c>
      <c r="Q1482" s="50">
        <v>6008.2928402420412</v>
      </c>
      <c r="R1482" s="50">
        <v>6230.926105509383</v>
      </c>
      <c r="S1482" s="50">
        <v>6456.1298699674953</v>
      </c>
      <c r="T1482" s="50">
        <v>6579.663735510745</v>
      </c>
    </row>
    <row r="1483" spans="1:20" x14ac:dyDescent="0.25">
      <c r="A1483" t="str">
        <f t="shared" si="30"/>
        <v>319 opvoedings- en huisvestingsinrichtingen en -diensten</v>
      </c>
      <c r="B1483" s="10">
        <v>319</v>
      </c>
      <c r="C1483" s="3" t="s">
        <v>13</v>
      </c>
      <c r="D1483" s="50">
        <v>4139</v>
      </c>
      <c r="E1483" s="50">
        <v>4165</v>
      </c>
      <c r="F1483" s="50">
        <v>4293</v>
      </c>
      <c r="G1483" s="50">
        <v>4459</v>
      </c>
      <c r="H1483" s="50">
        <v>4574</v>
      </c>
      <c r="I1483" s="50">
        <v>4790</v>
      </c>
      <c r="J1483" s="50">
        <v>4988</v>
      </c>
      <c r="K1483" s="50">
        <v>5243</v>
      </c>
      <c r="L1483" s="50">
        <v>5303</v>
      </c>
      <c r="M1483" s="50">
        <v>5437</v>
      </c>
      <c r="N1483" s="50">
        <v>5516.5928173812381</v>
      </c>
      <c r="O1483" s="284">
        <v>5583.8090547899537</v>
      </c>
      <c r="P1483" s="50">
        <v>5607.8347580451591</v>
      </c>
      <c r="Q1483" s="50">
        <v>5682.1899006282893</v>
      </c>
      <c r="R1483" s="50">
        <v>5672.6400798252862</v>
      </c>
      <c r="S1483" s="50">
        <v>5702.2051014945337</v>
      </c>
      <c r="T1483" s="50">
        <v>5854.1843384525719</v>
      </c>
    </row>
    <row r="1484" spans="1:20" x14ac:dyDescent="0.25">
      <c r="A1484" t="str">
        <f t="shared" si="30"/>
        <v>319 opvoedings- en huisvestingsinrichtingen en -diensten</v>
      </c>
      <c r="B1484" s="10">
        <v>319</v>
      </c>
      <c r="C1484" s="3" t="s">
        <v>14</v>
      </c>
      <c r="D1484" s="50">
        <v>4521</v>
      </c>
      <c r="E1484" s="50">
        <v>4432</v>
      </c>
      <c r="F1484" s="50">
        <v>4450</v>
      </c>
      <c r="G1484" s="50">
        <v>4344</v>
      </c>
      <c r="H1484" s="50">
        <v>4397</v>
      </c>
      <c r="I1484" s="50">
        <v>4437</v>
      </c>
      <c r="J1484" s="50">
        <v>4458</v>
      </c>
      <c r="K1484" s="50">
        <v>4553</v>
      </c>
      <c r="L1484" s="50">
        <v>4846</v>
      </c>
      <c r="M1484" s="50">
        <v>5073</v>
      </c>
      <c r="N1484" s="50">
        <v>5259.9837023808341</v>
      </c>
      <c r="O1484" s="284">
        <v>5405.5808368641219</v>
      </c>
      <c r="P1484" s="50">
        <v>5602.7395056755013</v>
      </c>
      <c r="Q1484" s="50">
        <v>5516.061987994869</v>
      </c>
      <c r="R1484" s="50">
        <v>5610.7229605257562</v>
      </c>
      <c r="S1484" s="50">
        <v>5692.8589266787531</v>
      </c>
      <c r="T1484" s="50">
        <v>5762.222856520435</v>
      </c>
    </row>
    <row r="1485" spans="1:20" x14ac:dyDescent="0.25">
      <c r="A1485" t="str">
        <f t="shared" si="30"/>
        <v>319 opvoedings- en huisvestingsinrichtingen en -diensten</v>
      </c>
      <c r="B1485" s="10">
        <v>319</v>
      </c>
      <c r="C1485" s="3" t="s">
        <v>15</v>
      </c>
      <c r="D1485" s="50">
        <v>5247</v>
      </c>
      <c r="E1485" s="50">
        <v>5235</v>
      </c>
      <c r="F1485" s="50">
        <v>5151</v>
      </c>
      <c r="G1485" s="50">
        <v>5023</v>
      </c>
      <c r="H1485" s="50">
        <v>4900</v>
      </c>
      <c r="I1485" s="50">
        <v>4749</v>
      </c>
      <c r="J1485" s="50">
        <v>4710</v>
      </c>
      <c r="K1485" s="50">
        <v>4677</v>
      </c>
      <c r="L1485" s="50">
        <v>4679</v>
      </c>
      <c r="M1485" s="50">
        <v>4738</v>
      </c>
      <c r="N1485" s="50">
        <v>4801.4319696530229</v>
      </c>
      <c r="O1485" s="284">
        <v>4824.5418995290383</v>
      </c>
      <c r="P1485" s="50">
        <v>4878.1008554570863</v>
      </c>
      <c r="Q1485" s="50">
        <v>5142.5464933341336</v>
      </c>
      <c r="R1485" s="50">
        <v>5303.798694031886</v>
      </c>
      <c r="S1485" s="50">
        <v>5499.9679096425807</v>
      </c>
      <c r="T1485" s="50">
        <v>5653.3573387042943</v>
      </c>
    </row>
    <row r="1486" spans="1:20" x14ac:dyDescent="0.25">
      <c r="A1486" t="str">
        <f t="shared" si="30"/>
        <v>319 opvoedings- en huisvestingsinrichtingen en -diensten</v>
      </c>
      <c r="B1486" s="10">
        <v>319</v>
      </c>
      <c r="C1486" s="3" t="s">
        <v>16</v>
      </c>
      <c r="D1486" s="50">
        <v>4304</v>
      </c>
      <c r="E1486" s="50">
        <v>4566</v>
      </c>
      <c r="F1486" s="50">
        <v>4869</v>
      </c>
      <c r="G1486" s="50">
        <v>4997</v>
      </c>
      <c r="H1486" s="50">
        <v>5170</v>
      </c>
      <c r="I1486" s="50">
        <v>5201</v>
      </c>
      <c r="J1486" s="50">
        <v>5222</v>
      </c>
      <c r="K1486" s="50">
        <v>5168</v>
      </c>
      <c r="L1486" s="50">
        <v>5150</v>
      </c>
      <c r="M1486" s="50">
        <v>5085</v>
      </c>
      <c r="N1486" s="50">
        <v>4908.884032337477</v>
      </c>
      <c r="O1486" s="284">
        <v>4858.6327932910517</v>
      </c>
      <c r="P1486" s="50">
        <v>4836.6503387725043</v>
      </c>
      <c r="Q1486" s="50">
        <v>4777.4943979800819</v>
      </c>
      <c r="R1486" s="50">
        <v>4784.5949450322669</v>
      </c>
      <c r="S1486" s="50">
        <v>4845.4024605308823</v>
      </c>
      <c r="T1486" s="50">
        <v>4870.2506785319129</v>
      </c>
    </row>
    <row r="1487" spans="1:20" x14ac:dyDescent="0.25">
      <c r="A1487" t="str">
        <f t="shared" si="30"/>
        <v>319 opvoedings- en huisvestingsinrichtingen en -diensten</v>
      </c>
      <c r="B1487" s="10">
        <v>319</v>
      </c>
      <c r="C1487" s="3" t="s">
        <v>17</v>
      </c>
      <c r="D1487" s="50">
        <v>1194</v>
      </c>
      <c r="E1487" s="50">
        <v>1406</v>
      </c>
      <c r="F1487" s="50">
        <v>1731</v>
      </c>
      <c r="G1487" s="50">
        <v>2128</v>
      </c>
      <c r="H1487" s="50">
        <v>2309</v>
      </c>
      <c r="I1487" s="50">
        <v>2726</v>
      </c>
      <c r="J1487" s="50">
        <v>2989</v>
      </c>
      <c r="K1487" s="50">
        <v>3176</v>
      </c>
      <c r="L1487" s="50">
        <v>3325</v>
      </c>
      <c r="M1487" s="50">
        <v>3435</v>
      </c>
      <c r="N1487" s="50">
        <v>3504.6605846910443</v>
      </c>
      <c r="O1487" s="284">
        <v>3499.8308200107672</v>
      </c>
      <c r="P1487" s="50">
        <v>3419.9626899455679</v>
      </c>
      <c r="Q1487" s="50">
        <v>3349.1654316530453</v>
      </c>
      <c r="R1487" s="50">
        <v>3255.7237814093892</v>
      </c>
      <c r="S1487" s="50">
        <v>3136.8706841411972</v>
      </c>
      <c r="T1487" s="50">
        <v>3118.2412978147031</v>
      </c>
    </row>
    <row r="1488" spans="1:20" x14ac:dyDescent="0.25">
      <c r="A1488" t="str">
        <f t="shared" si="30"/>
        <v>319 opvoedings- en huisvestingsinrichtingen en -diensten</v>
      </c>
      <c r="B1488" s="10">
        <v>319</v>
      </c>
      <c r="C1488" s="3" t="s">
        <v>85</v>
      </c>
      <c r="D1488" s="50">
        <v>61</v>
      </c>
      <c r="E1488" s="50">
        <v>71</v>
      </c>
      <c r="F1488" s="50">
        <v>78</v>
      </c>
      <c r="G1488" s="50">
        <v>91</v>
      </c>
      <c r="H1488" s="50">
        <v>114</v>
      </c>
      <c r="I1488" s="50">
        <v>123</v>
      </c>
      <c r="J1488" s="50">
        <v>137</v>
      </c>
      <c r="K1488" s="50">
        <v>156</v>
      </c>
      <c r="L1488" s="50">
        <v>179</v>
      </c>
      <c r="M1488" s="50">
        <v>197</v>
      </c>
      <c r="N1488" s="50">
        <v>245.83933520532523</v>
      </c>
      <c r="O1488" s="284">
        <v>568.01401519428168</v>
      </c>
      <c r="P1488" s="50">
        <v>628.36859464421093</v>
      </c>
      <c r="Q1488" s="50">
        <v>654.6996747008435</v>
      </c>
      <c r="R1488" s="50">
        <v>674.96784314995114</v>
      </c>
      <c r="S1488" s="50">
        <v>670.06349677343007</v>
      </c>
      <c r="T1488" s="50">
        <v>965.03719031452545</v>
      </c>
    </row>
    <row r="1489" spans="1:21" x14ac:dyDescent="0.25">
      <c r="A1489" t="str">
        <f t="shared" si="30"/>
        <v>319 opvoedings- en huisvestingsinrichtingen en -diensten</v>
      </c>
      <c r="B1489" s="10">
        <v>319</v>
      </c>
      <c r="C1489" s="3" t="s">
        <v>6</v>
      </c>
      <c r="D1489" s="50">
        <v>5559</v>
      </c>
      <c r="E1489" s="50">
        <v>6043</v>
      </c>
      <c r="F1489" s="50">
        <v>6678</v>
      </c>
      <c r="G1489" s="50">
        <v>7216</v>
      </c>
      <c r="H1489" s="50">
        <v>7593</v>
      </c>
      <c r="I1489" s="50">
        <v>8050</v>
      </c>
      <c r="J1489" s="50">
        <v>8348</v>
      </c>
      <c r="K1489" s="50">
        <v>8500</v>
      </c>
      <c r="L1489" s="50">
        <v>8654</v>
      </c>
      <c r="M1489" s="50">
        <v>8717</v>
      </c>
      <c r="N1489" s="50">
        <v>8659.3839522338458</v>
      </c>
      <c r="O1489" s="284">
        <v>8926.4776284961008</v>
      </c>
      <c r="P1489" s="50">
        <v>8884.9816233622823</v>
      </c>
      <c r="Q1489" s="50">
        <v>8781.3595043339701</v>
      </c>
      <c r="R1489" s="50">
        <v>8715.2865695916062</v>
      </c>
      <c r="S1489" s="50">
        <v>8652.3366414455086</v>
      </c>
      <c r="T1489" s="50">
        <v>8953.5291666611411</v>
      </c>
    </row>
    <row r="1490" spans="1:21" x14ac:dyDescent="0.25">
      <c r="A1490" t="str">
        <f t="shared" si="30"/>
        <v>319 opvoedings- en huisvestingsinrichtingen en -diensten</v>
      </c>
      <c r="B1490" s="10">
        <v>319</v>
      </c>
      <c r="C1490" s="3" t="s">
        <v>86</v>
      </c>
      <c r="D1490" s="193">
        <v>1.0161732195185791</v>
      </c>
      <c r="E1490" s="192"/>
      <c r="F1490" s="192"/>
      <c r="G1490" s="192"/>
      <c r="H1490" s="192"/>
      <c r="I1490" s="192"/>
      <c r="J1490" s="192"/>
      <c r="K1490" s="192"/>
      <c r="L1490" s="192"/>
      <c r="M1490" s="192"/>
      <c r="N1490" s="192"/>
      <c r="O1490" s="286"/>
      <c r="P1490" s="192"/>
      <c r="Q1490" s="192"/>
      <c r="R1490" s="192"/>
      <c r="S1490" s="192"/>
      <c r="T1490" s="192"/>
    </row>
    <row r="1491" spans="1:21" x14ac:dyDescent="0.25">
      <c r="A1491" t="str">
        <f t="shared" si="30"/>
        <v>319 opvoedings- en huisvestingsinrichtingen en -diensten</v>
      </c>
      <c r="B1491" s="10">
        <v>319</v>
      </c>
      <c r="C1491" s="3" t="s">
        <v>87</v>
      </c>
      <c r="D1491" s="192"/>
      <c r="E1491" s="193">
        <v>-2.4507153812517446E-3</v>
      </c>
      <c r="F1491" s="193">
        <v>-1.0209976755780503E-2</v>
      </c>
      <c r="G1491" s="193">
        <v>3.6523212217400847E-3</v>
      </c>
      <c r="H1491" s="193">
        <v>2.356792672681185E-3</v>
      </c>
      <c r="I1491" s="193">
        <v>-3.7152640151312255E-3</v>
      </c>
      <c r="J1491" s="193">
        <v>-2.6209654599407273E-4</v>
      </c>
      <c r="K1491" s="193">
        <v>-2.0441243990801938E-3</v>
      </c>
      <c r="L1491" s="193">
        <v>5.5109823371901623E-4</v>
      </c>
      <c r="M1491" s="193">
        <v>-5.3872716793412767E-4</v>
      </c>
      <c r="N1491" s="193">
        <v>5.0066385478175768E-4</v>
      </c>
      <c r="O1491" s="285">
        <v>-1.1950042324705423E-3</v>
      </c>
      <c r="P1491" s="193">
        <v>-1.1950042324703203E-3</v>
      </c>
      <c r="Q1491" s="193">
        <v>-1.1950042324700982E-3</v>
      </c>
      <c r="R1491" s="193">
        <v>-1.1950042324704313E-3</v>
      </c>
      <c r="S1491" s="193">
        <v>-1.1950042324702093E-3</v>
      </c>
      <c r="T1491" s="193">
        <v>-1.1950042324704313E-3</v>
      </c>
    </row>
    <row r="1492" spans="1:21" x14ac:dyDescent="0.25">
      <c r="A1492" t="str">
        <f t="shared" si="30"/>
        <v>319 opvoedings- en huisvestingsinrichtingen en -diensten</v>
      </c>
      <c r="B1492" s="10">
        <v>319</v>
      </c>
      <c r="C1492" s="3" t="s">
        <v>88</v>
      </c>
      <c r="D1492" s="194"/>
      <c r="E1492" s="50">
        <v>83.699195884774326</v>
      </c>
      <c r="F1492" s="50">
        <v>118.55381686512821</v>
      </c>
      <c r="G1492" s="50">
        <v>104.14522129795525</v>
      </c>
      <c r="H1492" s="50">
        <v>92.921159879891277</v>
      </c>
      <c r="I1492" s="50">
        <v>91.998207263343787</v>
      </c>
      <c r="J1492" s="50">
        <v>95.566611373871467</v>
      </c>
      <c r="K1492" s="50">
        <v>74.044545389263106</v>
      </c>
      <c r="L1492" s="50">
        <v>89.599105696051623</v>
      </c>
      <c r="M1492" s="50">
        <v>85.78833395947764</v>
      </c>
      <c r="N1492" s="50">
        <v>87.153822676569675</v>
      </c>
      <c r="O1492" s="284">
        <v>98.523068161820447</v>
      </c>
      <c r="P1492" s="50">
        <v>99.348859899506806</v>
      </c>
      <c r="Q1492" s="50">
        <v>103.24818976121172</v>
      </c>
      <c r="R1492" s="50">
        <v>107.06273539273127</v>
      </c>
      <c r="S1492" s="50">
        <v>110.44576728553908</v>
      </c>
      <c r="T1492" s="50">
        <v>113.34847920093806</v>
      </c>
    </row>
    <row r="1493" spans="1:21" x14ac:dyDescent="0.25">
      <c r="A1493" t="str">
        <f t="shared" si="30"/>
        <v>319 opvoedings- en huisvestingsinrichtingen en -diensten</v>
      </c>
      <c r="B1493" s="10">
        <v>319</v>
      </c>
      <c r="C1493" s="3" t="s">
        <v>89</v>
      </c>
      <c r="D1493" s="194"/>
      <c r="E1493" s="50">
        <v>796.97473748568177</v>
      </c>
      <c r="F1493" s="50">
        <v>748.11615129395682</v>
      </c>
      <c r="G1493" s="50">
        <v>823.29014938952196</v>
      </c>
      <c r="H1493" s="50">
        <v>779.9170449143395</v>
      </c>
      <c r="I1493" s="50">
        <v>753.80171212803293</v>
      </c>
      <c r="J1493" s="50">
        <v>782.25310302855928</v>
      </c>
      <c r="K1493" s="50">
        <v>798.17702701996302</v>
      </c>
      <c r="L1493" s="50">
        <v>799.5830667611333</v>
      </c>
      <c r="M1493" s="50">
        <v>808.60002085833753</v>
      </c>
      <c r="N1493" s="50">
        <v>864.82855587560789</v>
      </c>
      <c r="O1493" s="284">
        <v>848.37541564523724</v>
      </c>
      <c r="P1493" s="50">
        <v>855.48625193735745</v>
      </c>
      <c r="Q1493" s="50">
        <v>889.06311524340481</v>
      </c>
      <c r="R1493" s="50">
        <v>921.90990732993191</v>
      </c>
      <c r="S1493" s="50">
        <v>951.04096406365011</v>
      </c>
      <c r="T1493" s="50">
        <v>976.03601825421003</v>
      </c>
    </row>
    <row r="1494" spans="1:21" x14ac:dyDescent="0.25">
      <c r="A1494" t="str">
        <f t="shared" si="30"/>
        <v>319 opvoedings- en huisvestingsinrichtingen en -diensten</v>
      </c>
      <c r="B1494" s="10">
        <v>319</v>
      </c>
      <c r="C1494" s="3" t="s">
        <v>90</v>
      </c>
      <c r="D1494" s="194"/>
      <c r="E1494" s="50">
        <v>1052.0675121320849</v>
      </c>
      <c r="F1494" s="50">
        <v>1031.2470052316044</v>
      </c>
      <c r="G1494" s="50">
        <v>1157.6687336863092</v>
      </c>
      <c r="H1494" s="50">
        <v>1139.2637542887476</v>
      </c>
      <c r="I1494" s="50">
        <v>1103.5657870854093</v>
      </c>
      <c r="J1494" s="50">
        <v>1141.8368663156239</v>
      </c>
      <c r="K1494" s="50">
        <v>1142.5430903457989</v>
      </c>
      <c r="L1494" s="50">
        <v>1187.6937792253691</v>
      </c>
      <c r="M1494" s="50">
        <v>1168.4397564767262</v>
      </c>
      <c r="N1494" s="50">
        <v>1182.2504117708202</v>
      </c>
      <c r="O1494" s="284">
        <v>1205.598422245303</v>
      </c>
      <c r="P1494" s="50">
        <v>1215.7033980101949</v>
      </c>
      <c r="Q1494" s="50">
        <v>1263.4183749876097</v>
      </c>
      <c r="R1494" s="50">
        <v>1310.0958717479537</v>
      </c>
      <c r="S1494" s="50">
        <v>1351.4930591119919</v>
      </c>
      <c r="T1494" s="50">
        <v>1387.0127091871366</v>
      </c>
    </row>
    <row r="1495" spans="1:21" x14ac:dyDescent="0.25">
      <c r="A1495" t="str">
        <f t="shared" si="30"/>
        <v>319 opvoedings- en huisvestingsinrichtingen en -diensten</v>
      </c>
      <c r="B1495" s="10">
        <v>319</v>
      </c>
      <c r="C1495" s="3" t="s">
        <v>91</v>
      </c>
      <c r="D1495" s="194"/>
      <c r="E1495" s="50">
        <v>719.13970981853743</v>
      </c>
      <c r="F1495" s="50">
        <v>700.3234047391262</v>
      </c>
      <c r="G1495" s="50">
        <v>802.49802167015878</v>
      </c>
      <c r="H1495" s="50">
        <v>807.96844055298527</v>
      </c>
      <c r="I1495" s="50">
        <v>765.15087773687583</v>
      </c>
      <c r="J1495" s="50">
        <v>799.16371795676093</v>
      </c>
      <c r="K1495" s="50">
        <v>794.21949605526311</v>
      </c>
      <c r="L1495" s="50">
        <v>835.405765167396</v>
      </c>
      <c r="M1495" s="50">
        <v>839.68621630907899</v>
      </c>
      <c r="N1495" s="50">
        <v>856.23818567315004</v>
      </c>
      <c r="O1495" s="284">
        <v>876.57662926657258</v>
      </c>
      <c r="P1495" s="50">
        <v>893.34935559630549</v>
      </c>
      <c r="Q1495" s="50">
        <v>912.10500623175926</v>
      </c>
      <c r="R1495" s="50">
        <v>929.51293851891467</v>
      </c>
      <c r="S1495" s="50">
        <v>951.52190439165838</v>
      </c>
      <c r="T1495" s="50">
        <v>973.26154871833342</v>
      </c>
    </row>
    <row r="1496" spans="1:21" x14ac:dyDescent="0.25">
      <c r="A1496" t="str">
        <f t="shared" si="30"/>
        <v>319 opvoedings- en huisvestingsinrichtingen en -diensten</v>
      </c>
      <c r="B1496" s="10">
        <v>319</v>
      </c>
      <c r="C1496" s="3" t="s">
        <v>92</v>
      </c>
      <c r="D1496" s="194"/>
      <c r="E1496" s="50">
        <v>481.96836037240467</v>
      </c>
      <c r="F1496" s="50">
        <v>458.33216380537817</v>
      </c>
      <c r="G1496" s="50">
        <v>547.0020201277988</v>
      </c>
      <c r="H1496" s="50">
        <v>542.60234385978072</v>
      </c>
      <c r="I1496" s="50">
        <v>525.72058014090021</v>
      </c>
      <c r="J1496" s="50">
        <v>558.37633804687346</v>
      </c>
      <c r="K1496" s="50">
        <v>557.49970848905025</v>
      </c>
      <c r="L1496" s="50">
        <v>577.48666445060189</v>
      </c>
      <c r="M1496" s="50">
        <v>582.55680008480783</v>
      </c>
      <c r="N1496" s="50">
        <v>585.73793565168603</v>
      </c>
      <c r="O1496" s="284">
        <v>579.42105369007709</v>
      </c>
      <c r="P1496" s="50">
        <v>594.86419683380007</v>
      </c>
      <c r="Q1496" s="50">
        <v>606.20485226819562</v>
      </c>
      <c r="R1496" s="50">
        <v>630.03114824287968</v>
      </c>
      <c r="S1496" s="50">
        <v>653.37653028118314</v>
      </c>
      <c r="T1496" s="50">
        <v>676.99145553246956</v>
      </c>
    </row>
    <row r="1497" spans="1:21" x14ac:dyDescent="0.25">
      <c r="A1497" t="str">
        <f t="shared" si="30"/>
        <v>319 opvoedings- en huisvestingsinrichtingen en -diensten</v>
      </c>
      <c r="B1497" s="10">
        <v>319</v>
      </c>
      <c r="C1497" s="3" t="s">
        <v>93</v>
      </c>
      <c r="D1497" s="194"/>
      <c r="E1497" s="50">
        <v>330.06868426715283</v>
      </c>
      <c r="F1497" s="50">
        <v>299.82475658110161</v>
      </c>
      <c r="G1497" s="50">
        <v>368.5499040416662</v>
      </c>
      <c r="H1497" s="50">
        <v>377.02408192716064</v>
      </c>
      <c r="I1497" s="50">
        <v>358.97414779288675</v>
      </c>
      <c r="J1497" s="50">
        <v>392.46681295721237</v>
      </c>
      <c r="K1497" s="50">
        <v>399.80111208980333</v>
      </c>
      <c r="L1497" s="50">
        <v>433.84677445439155</v>
      </c>
      <c r="M1497" s="50">
        <v>433.03229902523333</v>
      </c>
      <c r="N1497" s="50">
        <v>449.62563812122352</v>
      </c>
      <c r="O1497" s="284">
        <v>446.85344494670323</v>
      </c>
      <c r="P1497" s="50">
        <v>452.29807503573437</v>
      </c>
      <c r="Q1497" s="50">
        <v>454.24419805446371</v>
      </c>
      <c r="R1497" s="50">
        <v>460.2670916615611</v>
      </c>
      <c r="S1497" s="50">
        <v>459.49353985781124</v>
      </c>
      <c r="T1497" s="50">
        <v>461.88835713364773</v>
      </c>
    </row>
    <row r="1498" spans="1:21" x14ac:dyDescent="0.25">
      <c r="A1498" t="str">
        <f t="shared" si="30"/>
        <v>319 opvoedings- en huisvestingsinrichtingen en -diensten</v>
      </c>
      <c r="B1498" s="10">
        <v>319</v>
      </c>
      <c r="C1498" s="3" t="s">
        <v>94</v>
      </c>
      <c r="D1498" s="194"/>
      <c r="E1498" s="50">
        <v>270.75963069546356</v>
      </c>
      <c r="F1498" s="50">
        <v>231.04043450874647</v>
      </c>
      <c r="G1498" s="50">
        <v>293.66600162359521</v>
      </c>
      <c r="H1498" s="50">
        <v>281.04303545544934</v>
      </c>
      <c r="I1498" s="50">
        <v>257.77313426155507</v>
      </c>
      <c r="J1498" s="50">
        <v>275.43982930925836</v>
      </c>
      <c r="K1498" s="50">
        <v>268.79918592530169</v>
      </c>
      <c r="L1498" s="50">
        <v>286.34334643042297</v>
      </c>
      <c r="M1498" s="50">
        <v>299.48915565373812</v>
      </c>
      <c r="N1498" s="50">
        <v>318.79088402831889</v>
      </c>
      <c r="O1498" s="284">
        <v>321.62188474744761</v>
      </c>
      <c r="P1498" s="50">
        <v>330.52442655288201</v>
      </c>
      <c r="Q1498" s="50">
        <v>342.57970015168019</v>
      </c>
      <c r="R1498" s="50">
        <v>337.27980034608441</v>
      </c>
      <c r="S1498" s="50">
        <v>343.06784877361787</v>
      </c>
      <c r="T1498" s="50">
        <v>348.09005525454592</v>
      </c>
    </row>
    <row r="1499" spans="1:21" x14ac:dyDescent="0.25">
      <c r="A1499" t="str">
        <f t="shared" si="30"/>
        <v>319 opvoedings- en huisvestingsinrichtingen en -diensten</v>
      </c>
      <c r="B1499" s="10">
        <v>319</v>
      </c>
      <c r="C1499" s="3" t="s">
        <v>95</v>
      </c>
      <c r="D1499" s="192"/>
      <c r="E1499" s="50">
        <v>238.74565737925536</v>
      </c>
      <c r="F1499" s="50">
        <v>197.57990771451955</v>
      </c>
      <c r="G1499" s="50">
        <v>265.81426796864412</v>
      </c>
      <c r="H1499" s="50">
        <v>252.70146477804207</v>
      </c>
      <c r="I1499" s="50">
        <v>216.76039573408036</v>
      </c>
      <c r="J1499" s="50">
        <v>226.47972891116655</v>
      </c>
      <c r="K1499" s="50">
        <v>216.22646838905311</v>
      </c>
      <c r="L1499" s="50">
        <v>226.8493621252795</v>
      </c>
      <c r="M1499" s="50">
        <v>221.847075426354</v>
      </c>
      <c r="N1499" s="50">
        <v>229.56909787786665</v>
      </c>
      <c r="O1499" s="284">
        <v>224.50091585806393</v>
      </c>
      <c r="P1499" s="50">
        <v>225.58146858803653</v>
      </c>
      <c r="Q1499" s="50">
        <v>228.08572872006599</v>
      </c>
      <c r="R1499" s="50">
        <v>240.45043330679985</v>
      </c>
      <c r="S1499" s="50">
        <v>247.99011458721495</v>
      </c>
      <c r="T1499" s="50">
        <v>257.16241336101933</v>
      </c>
    </row>
    <row r="1500" spans="1:21" x14ac:dyDescent="0.25">
      <c r="A1500" t="str">
        <f t="shared" si="30"/>
        <v>319 opvoedings- en huisvestingsinrichtingen en -diensten</v>
      </c>
      <c r="B1500" s="10">
        <v>319</v>
      </c>
      <c r="C1500" s="3" t="s">
        <v>96</v>
      </c>
      <c r="D1500" s="192"/>
      <c r="E1500" s="50">
        <v>202.6162300519982</v>
      </c>
      <c r="F1500" s="50">
        <v>179.52142316274549</v>
      </c>
      <c r="G1500" s="50">
        <v>258.93000309245309</v>
      </c>
      <c r="H1500" s="50">
        <v>259.26319710652399</v>
      </c>
      <c r="I1500" s="50">
        <v>236.84655618571264</v>
      </c>
      <c r="J1500" s="50">
        <v>256.22664329554937</v>
      </c>
      <c r="K1500" s="50">
        <v>247.95545633648686</v>
      </c>
      <c r="L1500" s="50">
        <v>258.80349286178011</v>
      </c>
      <c r="M1500" s="50">
        <v>252.28948668887168</v>
      </c>
      <c r="N1500" s="50">
        <v>254.39055379961948</v>
      </c>
      <c r="O1500" s="284">
        <v>237.25604942111187</v>
      </c>
      <c r="P1500" s="50">
        <v>234.82730790346221</v>
      </c>
      <c r="Q1500" s="50">
        <v>233.76485251008003</v>
      </c>
      <c r="R1500" s="50">
        <v>230.90572919004427</v>
      </c>
      <c r="S1500" s="50">
        <v>231.24891263688019</v>
      </c>
      <c r="T1500" s="50">
        <v>234.18785982065378</v>
      </c>
    </row>
    <row r="1501" spans="1:21" x14ac:dyDescent="0.25">
      <c r="A1501" t="str">
        <f t="shared" si="30"/>
        <v>319 opvoedings- en huisvestingsinrichtingen en -diensten</v>
      </c>
      <c r="B1501" s="10">
        <v>319</v>
      </c>
      <c r="C1501" s="41" t="s">
        <v>97</v>
      </c>
      <c r="D1501" s="192"/>
      <c r="E1501" s="50">
        <v>250.75055960555358</v>
      </c>
      <c r="F1501" s="50">
        <v>284.36291301780483</v>
      </c>
      <c r="G1501" s="50">
        <v>374.0896651346643</v>
      </c>
      <c r="H1501" s="50">
        <v>457.12919693828184</v>
      </c>
      <c r="I1501" s="50">
        <v>481.9905777481103</v>
      </c>
      <c r="J1501" s="50">
        <v>578.45028339109251</v>
      </c>
      <c r="K1501" s="50">
        <v>628.93173483515773</v>
      </c>
      <c r="L1501" s="50">
        <v>676.52184823816401</v>
      </c>
      <c r="M1501" s="50">
        <v>704.63676674601948</v>
      </c>
      <c r="N1501" s="50">
        <v>731.51836644049581</v>
      </c>
      <c r="O1501" s="284">
        <v>740.41055898933109</v>
      </c>
      <c r="P1501" s="50">
        <v>739.39020090320753</v>
      </c>
      <c r="Q1501" s="50">
        <v>722.51689594314462</v>
      </c>
      <c r="R1501" s="50">
        <v>707.55994467195501</v>
      </c>
      <c r="S1501" s="50">
        <v>687.81903601107035</v>
      </c>
      <c r="T1501" s="50">
        <v>662.70958930163511</v>
      </c>
      <c r="U1501" s="8"/>
    </row>
    <row r="1502" spans="1:21" x14ac:dyDescent="0.25">
      <c r="A1502" t="str">
        <f t="shared" si="30"/>
        <v>319 opvoedings- en huisvestingsinrichtingen en -diensten</v>
      </c>
      <c r="B1502" s="10">
        <v>319</v>
      </c>
      <c r="C1502" s="41" t="s">
        <v>98</v>
      </c>
      <c r="D1502" s="192"/>
      <c r="E1502" s="50">
        <v>20.019516996670745</v>
      </c>
      <c r="F1502" s="50">
        <v>22.750497471320312</v>
      </c>
      <c r="G1502" s="50">
        <v>26.074763506513989</v>
      </c>
      <c r="H1502" s="50">
        <v>30.302664326301961</v>
      </c>
      <c r="I1502" s="50">
        <v>37.269365023286348</v>
      </c>
      <c r="J1502" s="50">
        <v>40.636422913302297</v>
      </c>
      <c r="K1502" s="50">
        <v>45.017569006260651</v>
      </c>
      <c r="L1502" s="50">
        <v>51.665736226896691</v>
      </c>
      <c r="M1502" s="50">
        <v>59.088041667299649</v>
      </c>
      <c r="N1502" s="50">
        <v>65.234615944648382</v>
      </c>
      <c r="O1502" s="284">
        <v>80.990420400472928</v>
      </c>
      <c r="P1502" s="50">
        <v>187.12910139267663</v>
      </c>
      <c r="Q1502" s="50">
        <v>207.01258650973884</v>
      </c>
      <c r="R1502" s="50">
        <v>215.68721639190969</v>
      </c>
      <c r="S1502" s="50">
        <v>222.36445330385408</v>
      </c>
      <c r="T1502" s="50">
        <v>220.74874329352448</v>
      </c>
    </row>
    <row r="1503" spans="1:21" x14ac:dyDescent="0.25">
      <c r="A1503" t="str">
        <f t="shared" si="30"/>
        <v>319 opvoedings- en huisvestingsinrichtingen en -diensten</v>
      </c>
      <c r="B1503" s="10">
        <v>319</v>
      </c>
      <c r="C1503" s="41" t="s">
        <v>26</v>
      </c>
      <c r="D1503" s="194"/>
      <c r="E1503" s="50">
        <v>473.38630665422249</v>
      </c>
      <c r="F1503" s="50">
        <v>486.63483365187068</v>
      </c>
      <c r="G1503" s="50">
        <v>659.09443173363138</v>
      </c>
      <c r="H1503" s="50">
        <v>746.69505837110773</v>
      </c>
      <c r="I1503" s="50">
        <v>756.10649895710935</v>
      </c>
      <c r="J1503" s="50">
        <v>875.31334959994422</v>
      </c>
      <c r="K1503" s="50">
        <v>921.90476017790525</v>
      </c>
      <c r="L1503" s="50">
        <v>986.99107732684081</v>
      </c>
      <c r="M1503" s="50">
        <v>1016.0142951021908</v>
      </c>
      <c r="N1503" s="50">
        <v>1051.1435361847637</v>
      </c>
      <c r="O1503" s="284">
        <v>1058.6570288109158</v>
      </c>
      <c r="P1503" s="50">
        <v>1161.3466101993463</v>
      </c>
      <c r="Q1503" s="50">
        <v>1163.2943349629634</v>
      </c>
      <c r="R1503" s="50">
        <v>1154.1528902539089</v>
      </c>
      <c r="S1503" s="50">
        <v>1141.4324019518046</v>
      </c>
      <c r="T1503" s="50">
        <v>1117.6461924158134</v>
      </c>
    </row>
    <row r="1504" spans="1:21" x14ac:dyDescent="0.25">
      <c r="A1504" t="str">
        <f t="shared" si="30"/>
        <v>319 opvoedings- en huisvestingsinrichtingen en -diensten</v>
      </c>
      <c r="B1504" s="10">
        <v>319</v>
      </c>
      <c r="C1504" s="41" t="s">
        <v>19</v>
      </c>
      <c r="D1504" s="194"/>
      <c r="E1504" s="50">
        <v>4446.8097946895778</v>
      </c>
      <c r="F1504" s="50">
        <v>4271.6524743914315</v>
      </c>
      <c r="G1504" s="50">
        <v>5021.7287515392809</v>
      </c>
      <c r="H1504" s="50">
        <v>5020.1363840275044</v>
      </c>
      <c r="I1504" s="50">
        <v>4829.8513411001932</v>
      </c>
      <c r="J1504" s="50">
        <v>5146.8963574992713</v>
      </c>
      <c r="K1504" s="50">
        <v>5173.2153938814017</v>
      </c>
      <c r="L1504" s="50">
        <v>5423.7989416374867</v>
      </c>
      <c r="M1504" s="50">
        <v>5455.4539528959458</v>
      </c>
      <c r="N1504" s="50">
        <v>5625.338067860007</v>
      </c>
      <c r="O1504" s="284">
        <v>5660.1278633721422</v>
      </c>
      <c r="P1504" s="50">
        <v>5828.502642653164</v>
      </c>
      <c r="Q1504" s="50">
        <v>5962.2435003813553</v>
      </c>
      <c r="R1504" s="50">
        <v>6090.7628168007659</v>
      </c>
      <c r="S1504" s="50">
        <v>6209.8621303044702</v>
      </c>
      <c r="T1504" s="50">
        <v>6311.4372290581141</v>
      </c>
    </row>
    <row r="1505" spans="1:20" x14ac:dyDescent="0.25">
      <c r="A1505" t="str">
        <f t="shared" si="30"/>
        <v>319 opvoedings- en huisvestingsinrichtingen en -diensten</v>
      </c>
      <c r="B1505" s="10">
        <v>319</v>
      </c>
      <c r="C1505" s="41" t="s">
        <v>20</v>
      </c>
      <c r="D1505" s="194"/>
      <c r="E1505" s="193">
        <v>0.10645526310109887</v>
      </c>
      <c r="F1505" s="193">
        <v>0.11392191583216281</v>
      </c>
      <c r="G1505" s="193">
        <v>0.13124851308060059</v>
      </c>
      <c r="H1505" s="193">
        <v>0.14873999454414358</v>
      </c>
      <c r="I1505" s="193">
        <v>0.15654860689457073</v>
      </c>
      <c r="J1505" s="193">
        <v>0.17006624746281734</v>
      </c>
      <c r="K1505" s="193">
        <v>0.17820730241935878</v>
      </c>
      <c r="L1505" s="193">
        <v>0.18197412698134799</v>
      </c>
      <c r="M1505" s="193">
        <v>0.18623826795620826</v>
      </c>
      <c r="N1505" s="193">
        <v>0.18685873160057739</v>
      </c>
      <c r="O1505" s="285">
        <v>0.18703765256995417</v>
      </c>
      <c r="P1505" s="193">
        <v>0.19925299539208846</v>
      </c>
      <c r="Q1505" s="193">
        <v>0.19511016866194028</v>
      </c>
      <c r="R1505" s="193">
        <v>0.18949233863947099</v>
      </c>
      <c r="S1505" s="193">
        <v>0.18380962056815264</v>
      </c>
      <c r="T1505" s="193">
        <v>0.17708267576046305</v>
      </c>
    </row>
    <row r="1506" spans="1:20" x14ac:dyDescent="0.25">
      <c r="A1506" t="str">
        <f t="shared" si="30"/>
        <v>319 opvoedings- en huisvestingsinrichtingen en -diensten</v>
      </c>
      <c r="B1506" s="10">
        <v>319</v>
      </c>
      <c r="C1506" s="41" t="s">
        <v>29</v>
      </c>
      <c r="D1506" s="194"/>
      <c r="E1506" s="50">
        <v>4446.8097946895778</v>
      </c>
      <c r="F1506" s="50">
        <v>4271.6524743914315</v>
      </c>
      <c r="G1506" s="50">
        <v>5021.7287515392809</v>
      </c>
      <c r="H1506" s="50">
        <v>5020.1363840275044</v>
      </c>
      <c r="I1506" s="50">
        <v>4829.8513411001932</v>
      </c>
      <c r="J1506" s="50">
        <v>5146.8963574992713</v>
      </c>
      <c r="K1506" s="50">
        <v>5173.2153938814017</v>
      </c>
      <c r="L1506" s="50">
        <v>5423.7989416374867</v>
      </c>
      <c r="M1506" s="50">
        <v>5455.4539528959458</v>
      </c>
      <c r="N1506" s="50">
        <v>5625.338067860007</v>
      </c>
      <c r="O1506" s="284">
        <v>5660.1278633721422</v>
      </c>
      <c r="P1506" s="50">
        <v>5828.502642653164</v>
      </c>
      <c r="Q1506" s="50">
        <v>5962.2435003813553</v>
      </c>
      <c r="R1506" s="50">
        <v>6090.7628168007659</v>
      </c>
      <c r="S1506" s="50">
        <v>6209.8621303044702</v>
      </c>
      <c r="T1506" s="50">
        <v>6311.4372290581141</v>
      </c>
    </row>
    <row r="1507" spans="1:20" x14ac:dyDescent="0.25">
      <c r="A1507" t="str">
        <f t="shared" si="30"/>
        <v>320 begrafenisondernemingen</v>
      </c>
      <c r="B1507" s="10">
        <v>320</v>
      </c>
      <c r="C1507" s="41" t="s">
        <v>25</v>
      </c>
      <c r="D1507" s="50">
        <v>1228</v>
      </c>
      <c r="E1507" s="50">
        <v>1316</v>
      </c>
      <c r="F1507" s="50">
        <v>1329</v>
      </c>
      <c r="G1507" s="50">
        <v>1360</v>
      </c>
      <c r="H1507" s="50">
        <v>1394</v>
      </c>
      <c r="I1507" s="50">
        <v>1332</v>
      </c>
      <c r="J1507" s="50">
        <v>1180</v>
      </c>
      <c r="K1507" s="50">
        <v>1242</v>
      </c>
      <c r="L1507" s="50">
        <v>1388</v>
      </c>
      <c r="M1507" s="50">
        <v>1355</v>
      </c>
      <c r="N1507" s="50">
        <v>1350.0130239391892</v>
      </c>
      <c r="O1507" s="284">
        <v>1362.9731416074881</v>
      </c>
      <c r="P1507" s="50">
        <v>1376.0576763347328</v>
      </c>
      <c r="Q1507" s="50">
        <v>1389.2678225240097</v>
      </c>
      <c r="R1507" s="50">
        <v>1402.6047860446697</v>
      </c>
      <c r="S1507" s="50">
        <v>1416.0697843424023</v>
      </c>
      <c r="T1507" s="50">
        <v>1429.6640465503706</v>
      </c>
    </row>
    <row r="1508" spans="1:20" x14ac:dyDescent="0.25">
      <c r="A1508" t="str">
        <f t="shared" si="30"/>
        <v>320 begrafenisondernemingen</v>
      </c>
      <c r="B1508" s="10">
        <v>320</v>
      </c>
      <c r="C1508" s="41" t="s">
        <v>83</v>
      </c>
      <c r="D1508" s="192"/>
      <c r="E1508" s="50">
        <v>88</v>
      </c>
      <c r="F1508" s="50">
        <v>13</v>
      </c>
      <c r="G1508" s="50">
        <v>31</v>
      </c>
      <c r="H1508" s="50">
        <v>34</v>
      </c>
      <c r="I1508" s="50">
        <v>-62</v>
      </c>
      <c r="J1508" s="50">
        <v>-152</v>
      </c>
      <c r="K1508" s="50">
        <v>62</v>
      </c>
      <c r="L1508" s="50">
        <v>146</v>
      </c>
      <c r="M1508" s="50">
        <v>-33</v>
      </c>
      <c r="N1508" s="50">
        <v>-4.9869760608107754</v>
      </c>
      <c r="O1508" s="284">
        <v>12.960117668298835</v>
      </c>
      <c r="P1508" s="50">
        <v>13.084534727244773</v>
      </c>
      <c r="Q1508" s="50">
        <v>13.210146189276884</v>
      </c>
      <c r="R1508" s="50">
        <v>13.336963520659992</v>
      </c>
      <c r="S1508" s="50">
        <v>13.464998297732564</v>
      </c>
      <c r="T1508" s="50">
        <v>13.594262207968313</v>
      </c>
    </row>
    <row r="1509" spans="1:20" x14ac:dyDescent="0.25">
      <c r="A1509" t="str">
        <f t="shared" si="30"/>
        <v>320 begrafenisondernemingen</v>
      </c>
      <c r="B1509" s="10">
        <v>320</v>
      </c>
      <c r="C1509" s="41" t="s">
        <v>84</v>
      </c>
      <c r="D1509" s="192"/>
      <c r="E1509" s="193">
        <v>1.0716612377850163</v>
      </c>
      <c r="F1509" s="193">
        <v>1.0098784194528876</v>
      </c>
      <c r="G1509" s="193">
        <v>1.0233258088788564</v>
      </c>
      <c r="H1509" s="193">
        <v>1.0249999999999999</v>
      </c>
      <c r="I1509" s="193">
        <v>0.9555236728837877</v>
      </c>
      <c r="J1509" s="193">
        <v>0.8858858858858859</v>
      </c>
      <c r="K1509" s="193">
        <v>1.0525423728813559</v>
      </c>
      <c r="L1509" s="193">
        <v>1.1175523349436394</v>
      </c>
      <c r="M1509" s="193">
        <v>0.97622478386167144</v>
      </c>
      <c r="N1509" s="193">
        <v>0.99631957486287026</v>
      </c>
      <c r="O1509" s="285">
        <v>1.0095999945470768</v>
      </c>
      <c r="P1509" s="193">
        <v>1.0095999945470773</v>
      </c>
      <c r="Q1509" s="193">
        <v>1.0095999945470771</v>
      </c>
      <c r="R1509" s="193">
        <v>1.0095999945470771</v>
      </c>
      <c r="S1509" s="193">
        <v>1.0095999945470768</v>
      </c>
      <c r="T1509" s="193">
        <v>1.0095999945470775</v>
      </c>
    </row>
    <row r="1510" spans="1:20" x14ac:dyDescent="0.25">
      <c r="A1510" t="str">
        <f t="shared" si="30"/>
        <v>320 begrafenisondernemingen</v>
      </c>
      <c r="B1510" s="10">
        <v>320</v>
      </c>
      <c r="C1510" s="41" t="s">
        <v>8</v>
      </c>
      <c r="D1510" s="50">
        <v>19</v>
      </c>
      <c r="E1510" s="50">
        <v>20</v>
      </c>
      <c r="F1510" s="50">
        <v>9</v>
      </c>
      <c r="G1510" s="50">
        <v>12</v>
      </c>
      <c r="H1510" s="50">
        <v>11</v>
      </c>
      <c r="I1510" s="50">
        <v>4</v>
      </c>
      <c r="J1510" s="50">
        <v>3</v>
      </c>
      <c r="K1510" s="50">
        <v>5</v>
      </c>
      <c r="L1510" s="50">
        <v>12</v>
      </c>
      <c r="M1510" s="50">
        <v>7</v>
      </c>
      <c r="N1510" s="50">
        <v>9.789567533678774</v>
      </c>
      <c r="O1510" s="284">
        <v>10.710699146174754</v>
      </c>
      <c r="P1510" s="50">
        <v>13.279803134787119</v>
      </c>
      <c r="Q1510" s="50">
        <v>15.166971210313704</v>
      </c>
      <c r="R1510" s="50">
        <v>16.397087800045515</v>
      </c>
      <c r="S1510" s="50">
        <v>17.912738617571144</v>
      </c>
      <c r="T1510" s="50">
        <v>17.721367620768348</v>
      </c>
    </row>
    <row r="1511" spans="1:20" x14ac:dyDescent="0.25">
      <c r="A1511" t="str">
        <f t="shared" si="30"/>
        <v>320 begrafenisondernemingen</v>
      </c>
      <c r="B1511" s="10">
        <v>320</v>
      </c>
      <c r="C1511" s="41" t="s">
        <v>9</v>
      </c>
      <c r="D1511" s="50">
        <v>67</v>
      </c>
      <c r="E1511" s="50">
        <v>83</v>
      </c>
      <c r="F1511" s="50">
        <v>78</v>
      </c>
      <c r="G1511" s="50">
        <v>74</v>
      </c>
      <c r="H1511" s="50">
        <v>62</v>
      </c>
      <c r="I1511" s="50">
        <v>52</v>
      </c>
      <c r="J1511" s="50">
        <v>44</v>
      </c>
      <c r="K1511" s="50">
        <v>37</v>
      </c>
      <c r="L1511" s="50">
        <v>50</v>
      </c>
      <c r="M1511" s="50">
        <v>50</v>
      </c>
      <c r="N1511" s="50">
        <v>57.297762917708113</v>
      </c>
      <c r="O1511" s="284">
        <v>62.6890920614346</v>
      </c>
      <c r="P1511" s="50">
        <v>77.725906583018727</v>
      </c>
      <c r="Q1511" s="50">
        <v>88.771390319189038</v>
      </c>
      <c r="R1511" s="50">
        <v>95.971190359089931</v>
      </c>
      <c r="S1511" s="50">
        <v>104.84220543813697</v>
      </c>
      <c r="T1511" s="50">
        <v>103.72212225096769</v>
      </c>
    </row>
    <row r="1512" spans="1:20" x14ac:dyDescent="0.25">
      <c r="A1512" t="str">
        <f t="shared" si="30"/>
        <v>320 begrafenisondernemingen</v>
      </c>
      <c r="B1512" s="10">
        <v>320</v>
      </c>
      <c r="C1512" s="41" t="s">
        <v>10</v>
      </c>
      <c r="D1512" s="50">
        <v>61</v>
      </c>
      <c r="E1512" s="50">
        <v>63</v>
      </c>
      <c r="F1512" s="50">
        <v>71</v>
      </c>
      <c r="G1512" s="50">
        <v>71</v>
      </c>
      <c r="H1512" s="50">
        <v>78</v>
      </c>
      <c r="I1512" s="50">
        <v>92</v>
      </c>
      <c r="J1512" s="50">
        <v>80</v>
      </c>
      <c r="K1512" s="50">
        <v>75</v>
      </c>
      <c r="L1512" s="50">
        <v>77</v>
      </c>
      <c r="M1512" s="50">
        <v>82</v>
      </c>
      <c r="N1512" s="50">
        <v>71.982114218226286</v>
      </c>
      <c r="O1512" s="284">
        <v>78.755140780696735</v>
      </c>
      <c r="P1512" s="50">
        <v>97.645611285199408</v>
      </c>
      <c r="Q1512" s="50">
        <v>111.52184713465959</v>
      </c>
      <c r="R1512" s="50">
        <v>120.56682205915821</v>
      </c>
      <c r="S1512" s="50">
        <v>131.71131336449369</v>
      </c>
      <c r="T1512" s="50">
        <v>130.30417368212019</v>
      </c>
    </row>
    <row r="1513" spans="1:20" x14ac:dyDescent="0.25">
      <c r="A1513" t="str">
        <f t="shared" si="30"/>
        <v>320 begrafenisondernemingen</v>
      </c>
      <c r="B1513" s="10">
        <v>320</v>
      </c>
      <c r="C1513" s="41" t="s">
        <v>11</v>
      </c>
      <c r="D1513" s="50">
        <v>71</v>
      </c>
      <c r="E1513" s="50">
        <v>73</v>
      </c>
      <c r="F1513" s="50">
        <v>66</v>
      </c>
      <c r="G1513" s="50">
        <v>65</v>
      </c>
      <c r="H1513" s="50">
        <v>71</v>
      </c>
      <c r="I1513" s="50">
        <v>68</v>
      </c>
      <c r="J1513" s="50">
        <v>79</v>
      </c>
      <c r="K1513" s="50">
        <v>89</v>
      </c>
      <c r="L1513" s="50">
        <v>84</v>
      </c>
      <c r="M1513" s="50">
        <v>90</v>
      </c>
      <c r="N1513" s="50">
        <v>104.38801934875634</v>
      </c>
      <c r="O1513" s="284">
        <v>100.28476569964542</v>
      </c>
      <c r="P1513" s="50">
        <v>105.43049879683142</v>
      </c>
      <c r="Q1513" s="50">
        <v>105.38944127043322</v>
      </c>
      <c r="R1513" s="50">
        <v>112.12302720577603</v>
      </c>
      <c r="S1513" s="50">
        <v>115.8069631797558</v>
      </c>
      <c r="T1513" s="50">
        <v>130.41971842838007</v>
      </c>
    </row>
    <row r="1514" spans="1:20" x14ac:dyDescent="0.25">
      <c r="A1514" t="str">
        <f t="shared" si="30"/>
        <v>320 begrafenisondernemingen</v>
      </c>
      <c r="B1514" s="10">
        <v>320</v>
      </c>
      <c r="C1514" s="41" t="s">
        <v>12</v>
      </c>
      <c r="D1514" s="50">
        <v>63</v>
      </c>
      <c r="E1514" s="50">
        <v>60</v>
      </c>
      <c r="F1514" s="50">
        <v>62</v>
      </c>
      <c r="G1514" s="50">
        <v>66</v>
      </c>
      <c r="H1514" s="50">
        <v>65</v>
      </c>
      <c r="I1514" s="50">
        <v>71</v>
      </c>
      <c r="J1514" s="50">
        <v>74</v>
      </c>
      <c r="K1514" s="50">
        <v>72</v>
      </c>
      <c r="L1514" s="50">
        <v>80</v>
      </c>
      <c r="M1514" s="50">
        <v>82</v>
      </c>
      <c r="N1514" s="50">
        <v>71.700861774903345</v>
      </c>
      <c r="O1514" s="284">
        <v>87.833060718390982</v>
      </c>
      <c r="P1514" s="50">
        <v>97.302607986670083</v>
      </c>
      <c r="Q1514" s="50">
        <v>106.30661812911521</v>
      </c>
      <c r="R1514" s="50">
        <v>117.30589122793795</v>
      </c>
      <c r="S1514" s="50">
        <v>136.0592182580566</v>
      </c>
      <c r="T1514" s="50">
        <v>130.71104241090944</v>
      </c>
    </row>
    <row r="1515" spans="1:20" x14ac:dyDescent="0.25">
      <c r="A1515" t="str">
        <f t="shared" si="30"/>
        <v>320 begrafenisondernemingen</v>
      </c>
      <c r="B1515" s="10">
        <v>320</v>
      </c>
      <c r="C1515" s="41" t="s">
        <v>13</v>
      </c>
      <c r="D1515" s="50">
        <v>76</v>
      </c>
      <c r="E1515" s="50">
        <v>78</v>
      </c>
      <c r="F1515" s="50">
        <v>90</v>
      </c>
      <c r="G1515" s="50">
        <v>85</v>
      </c>
      <c r="H1515" s="50">
        <v>79</v>
      </c>
      <c r="I1515" s="50">
        <v>75</v>
      </c>
      <c r="J1515" s="50">
        <v>78</v>
      </c>
      <c r="K1515" s="50">
        <v>78</v>
      </c>
      <c r="L1515" s="50">
        <v>87</v>
      </c>
      <c r="M1515" s="50">
        <v>93</v>
      </c>
      <c r="N1515" s="50">
        <v>109.66014153808747</v>
      </c>
      <c r="O1515" s="284">
        <v>111.18108951695062</v>
      </c>
      <c r="P1515" s="50">
        <v>106.6811726118913</v>
      </c>
      <c r="Q1515" s="50">
        <v>111.25111199558567</v>
      </c>
      <c r="R1515" s="50">
        <v>106.87870089656568</v>
      </c>
      <c r="S1515" s="50">
        <v>93.454816581291396</v>
      </c>
      <c r="T1515" s="50">
        <v>114.48150518720492</v>
      </c>
    </row>
    <row r="1516" spans="1:20" x14ac:dyDescent="0.25">
      <c r="A1516" t="str">
        <f t="shared" si="30"/>
        <v>320 begrafenisondernemingen</v>
      </c>
      <c r="B1516" s="10">
        <v>320</v>
      </c>
      <c r="C1516" s="41" t="s">
        <v>14</v>
      </c>
      <c r="D1516" s="50">
        <v>97</v>
      </c>
      <c r="E1516" s="50">
        <v>104</v>
      </c>
      <c r="F1516" s="50">
        <v>98</v>
      </c>
      <c r="G1516" s="50">
        <v>96</v>
      </c>
      <c r="H1516" s="50">
        <v>98</v>
      </c>
      <c r="I1516" s="50">
        <v>100</v>
      </c>
      <c r="J1516" s="50">
        <v>87</v>
      </c>
      <c r="K1516" s="50">
        <v>92</v>
      </c>
      <c r="L1516" s="50">
        <v>99</v>
      </c>
      <c r="M1516" s="50">
        <v>110</v>
      </c>
      <c r="N1516" s="50">
        <v>105.44244378662256</v>
      </c>
      <c r="O1516" s="284">
        <v>108.9574677266116</v>
      </c>
      <c r="P1516" s="50">
        <v>118.40437839341783</v>
      </c>
      <c r="Q1516" s="50">
        <v>119.90397626190901</v>
      </c>
      <c r="R1516" s="50">
        <v>121.21608760220255</v>
      </c>
      <c r="S1516" s="50">
        <v>142.93089594785746</v>
      </c>
      <c r="T1516" s="50">
        <v>144.91329770532269</v>
      </c>
    </row>
    <row r="1517" spans="1:20" x14ac:dyDescent="0.25">
      <c r="A1517" t="str">
        <f t="shared" si="30"/>
        <v>320 begrafenisondernemingen</v>
      </c>
      <c r="B1517" s="10">
        <v>320</v>
      </c>
      <c r="C1517" s="41" t="s">
        <v>15</v>
      </c>
      <c r="D1517" s="50">
        <v>134</v>
      </c>
      <c r="E1517" s="50">
        <v>129</v>
      </c>
      <c r="F1517" s="50">
        <v>119</v>
      </c>
      <c r="G1517" s="50">
        <v>113</v>
      </c>
      <c r="H1517" s="50">
        <v>107</v>
      </c>
      <c r="I1517" s="50">
        <v>104</v>
      </c>
      <c r="J1517" s="50">
        <v>101</v>
      </c>
      <c r="K1517" s="50">
        <v>109</v>
      </c>
      <c r="L1517" s="50">
        <v>111</v>
      </c>
      <c r="M1517" s="50">
        <v>108</v>
      </c>
      <c r="N1517" s="50">
        <v>103.06516259377895</v>
      </c>
      <c r="O1517" s="284">
        <v>99.836412713916403</v>
      </c>
      <c r="P1517" s="50">
        <v>103.47063756684904</v>
      </c>
      <c r="Q1517" s="50">
        <v>113.17449696091074</v>
      </c>
      <c r="R1517" s="50">
        <v>126.81818430982771</v>
      </c>
      <c r="S1517" s="50">
        <v>121.28978204274121</v>
      </c>
      <c r="T1517" s="50">
        <v>124.57505987587476</v>
      </c>
    </row>
    <row r="1518" spans="1:20" x14ac:dyDescent="0.25">
      <c r="A1518" t="str">
        <f t="shared" si="30"/>
        <v>320 begrafenisondernemingen</v>
      </c>
      <c r="B1518" s="10">
        <v>320</v>
      </c>
      <c r="C1518" s="41" t="s">
        <v>16</v>
      </c>
      <c r="D1518" s="50">
        <v>134</v>
      </c>
      <c r="E1518" s="50">
        <v>135</v>
      </c>
      <c r="F1518" s="50">
        <v>150</v>
      </c>
      <c r="G1518" s="50">
        <v>160</v>
      </c>
      <c r="H1518" s="50">
        <v>149</v>
      </c>
      <c r="I1518" s="50">
        <v>143</v>
      </c>
      <c r="J1518" s="50">
        <v>130</v>
      </c>
      <c r="K1518" s="50">
        <v>125</v>
      </c>
      <c r="L1518" s="50">
        <v>125</v>
      </c>
      <c r="M1518" s="50">
        <v>116</v>
      </c>
      <c r="N1518" s="50">
        <v>120.78212143327086</v>
      </c>
      <c r="O1518" s="284">
        <v>122.10928187662246</v>
      </c>
      <c r="P1518" s="50">
        <v>114.80341603758698</v>
      </c>
      <c r="Q1518" s="50">
        <v>110.63482001571161</v>
      </c>
      <c r="R1518" s="50">
        <v>105.66287602428564</v>
      </c>
      <c r="S1518" s="50">
        <v>101.17912515818729</v>
      </c>
      <c r="T1518" s="50">
        <v>98.05812323307579</v>
      </c>
    </row>
    <row r="1519" spans="1:20" x14ac:dyDescent="0.25">
      <c r="A1519" t="str">
        <f t="shared" si="30"/>
        <v>320 begrafenisondernemingen</v>
      </c>
      <c r="B1519" s="10">
        <v>320</v>
      </c>
      <c r="C1519" s="41" t="s">
        <v>17</v>
      </c>
      <c r="D1519" s="50">
        <v>148</v>
      </c>
      <c r="E1519" s="50">
        <v>165</v>
      </c>
      <c r="F1519" s="50">
        <v>184</v>
      </c>
      <c r="G1519" s="50">
        <v>181</v>
      </c>
      <c r="H1519" s="50">
        <v>195</v>
      </c>
      <c r="I1519" s="50">
        <v>200</v>
      </c>
      <c r="J1519" s="50">
        <v>174</v>
      </c>
      <c r="K1519" s="50">
        <v>185</v>
      </c>
      <c r="L1519" s="50">
        <v>213</v>
      </c>
      <c r="M1519" s="50">
        <v>201</v>
      </c>
      <c r="N1519" s="50">
        <v>175</v>
      </c>
      <c r="O1519" s="284">
        <v>153</v>
      </c>
      <c r="P1519" s="50">
        <v>135</v>
      </c>
      <c r="Q1519" s="50">
        <v>127</v>
      </c>
      <c r="R1519" s="50">
        <v>116</v>
      </c>
      <c r="S1519" s="50">
        <v>120.78212143327086</v>
      </c>
      <c r="T1519" s="50">
        <v>122.10928187662246</v>
      </c>
    </row>
    <row r="1520" spans="1:20" x14ac:dyDescent="0.25">
      <c r="A1520" t="str">
        <f t="shared" si="30"/>
        <v>320 begrafenisondernemingen</v>
      </c>
      <c r="B1520" s="10">
        <v>320</v>
      </c>
      <c r="C1520" s="41" t="s">
        <v>85</v>
      </c>
      <c r="D1520" s="50">
        <v>358</v>
      </c>
      <c r="E1520" s="50">
        <v>406</v>
      </c>
      <c r="F1520" s="50">
        <v>402</v>
      </c>
      <c r="G1520" s="50">
        <v>437</v>
      </c>
      <c r="H1520" s="50">
        <v>479</v>
      </c>
      <c r="I1520" s="50">
        <v>423</v>
      </c>
      <c r="J1520" s="50">
        <v>330</v>
      </c>
      <c r="K1520" s="50">
        <v>375</v>
      </c>
      <c r="L1520" s="50">
        <v>450</v>
      </c>
      <c r="M1520" s="50">
        <v>416</v>
      </c>
      <c r="N1520" s="50">
        <v>420.90482879415657</v>
      </c>
      <c r="O1520" s="284">
        <v>427.61613136704466</v>
      </c>
      <c r="P1520" s="50">
        <v>406.31364393848082</v>
      </c>
      <c r="Q1520" s="50">
        <v>380.14714922618219</v>
      </c>
      <c r="R1520" s="50">
        <v>363.66491855978057</v>
      </c>
      <c r="S1520" s="50">
        <v>330.10060432104052</v>
      </c>
      <c r="T1520" s="50">
        <v>312.64835427912431</v>
      </c>
    </row>
    <row r="1521" spans="1:20" x14ac:dyDescent="0.25">
      <c r="A1521" t="str">
        <f t="shared" si="30"/>
        <v>320 begrafenisondernemingen</v>
      </c>
      <c r="B1521" s="10">
        <v>320</v>
      </c>
      <c r="C1521" s="41" t="s">
        <v>6</v>
      </c>
      <c r="D1521" s="50">
        <v>640</v>
      </c>
      <c r="E1521" s="50">
        <v>706</v>
      </c>
      <c r="F1521" s="50">
        <v>736</v>
      </c>
      <c r="G1521" s="50">
        <v>778</v>
      </c>
      <c r="H1521" s="50">
        <v>823</v>
      </c>
      <c r="I1521" s="50">
        <v>766</v>
      </c>
      <c r="J1521" s="50">
        <v>634</v>
      </c>
      <c r="K1521" s="50">
        <v>685</v>
      </c>
      <c r="L1521" s="50">
        <v>788</v>
      </c>
      <c r="M1521" s="50">
        <v>733</v>
      </c>
      <c r="N1521" s="50">
        <v>716.68695022742736</v>
      </c>
      <c r="O1521" s="284">
        <v>702.72541324366716</v>
      </c>
      <c r="P1521" s="50">
        <v>656.11705997606782</v>
      </c>
      <c r="Q1521" s="50">
        <v>617.78196924189388</v>
      </c>
      <c r="R1521" s="50">
        <v>585.32779458406617</v>
      </c>
      <c r="S1521" s="50">
        <v>552.0618509124987</v>
      </c>
      <c r="T1521" s="50">
        <v>532.81575938882258</v>
      </c>
    </row>
    <row r="1522" spans="1:20" x14ac:dyDescent="0.25">
      <c r="A1522" t="str">
        <f t="shared" si="30"/>
        <v>320 begrafenisondernemingen</v>
      </c>
      <c r="B1522" s="10">
        <v>320</v>
      </c>
      <c r="C1522" s="41" t="s">
        <v>86</v>
      </c>
      <c r="D1522" s="193">
        <v>1.0051506941907424</v>
      </c>
      <c r="E1522" s="192"/>
      <c r="F1522" s="192"/>
      <c r="G1522" s="192"/>
      <c r="H1522" s="192"/>
      <c r="I1522" s="192"/>
      <c r="J1522" s="192"/>
      <c r="K1522" s="192"/>
      <c r="L1522" s="192"/>
      <c r="M1522" s="192"/>
      <c r="N1522" s="192"/>
      <c r="O1522" s="286"/>
      <c r="P1522" s="192"/>
      <c r="Q1522" s="192"/>
      <c r="R1522" s="192"/>
      <c r="S1522" s="192"/>
      <c r="T1522" s="192"/>
    </row>
    <row r="1523" spans="1:20" x14ac:dyDescent="0.25">
      <c r="A1523" t="str">
        <f t="shared" si="30"/>
        <v>320 begrafenisondernemingen</v>
      </c>
      <c r="B1523" s="10">
        <v>320</v>
      </c>
      <c r="C1523" s="41" t="s">
        <v>87</v>
      </c>
      <c r="D1523" s="192"/>
      <c r="E1523" s="193">
        <v>-3.3255271797136943E-2</v>
      </c>
      <c r="F1523" s="193">
        <v>-2.3638626310725774E-3</v>
      </c>
      <c r="G1523" s="193">
        <v>-9.0875573440569735E-3</v>
      </c>
      <c r="H1523" s="193">
        <v>-9.9246529046287391E-3</v>
      </c>
      <c r="I1523" s="193">
        <v>2.4813510653477366E-2</v>
      </c>
      <c r="J1523" s="193">
        <v>5.9632404152428264E-2</v>
      </c>
      <c r="K1523" s="193">
        <v>-2.3695839345306724E-2</v>
      </c>
      <c r="L1523" s="193">
        <v>-5.6200820376448468E-2</v>
      </c>
      <c r="M1523" s="193">
        <v>1.4462955164535496E-2</v>
      </c>
      <c r="N1523" s="193">
        <v>4.4155596639360861E-3</v>
      </c>
      <c r="O1523" s="285">
        <v>-2.2246501781671979E-3</v>
      </c>
      <c r="P1523" s="193">
        <v>-2.2246501781674199E-3</v>
      </c>
      <c r="Q1523" s="193">
        <v>-2.2246501781673089E-3</v>
      </c>
      <c r="R1523" s="193">
        <v>-2.2246501781673089E-3</v>
      </c>
      <c r="S1523" s="193">
        <v>-2.2246501781671979E-3</v>
      </c>
      <c r="T1523" s="193">
        <v>-2.224650178167531E-3</v>
      </c>
    </row>
    <row r="1524" spans="1:20" x14ac:dyDescent="0.25">
      <c r="A1524" t="str">
        <f t="shared" si="30"/>
        <v>320 begrafenisondernemingen</v>
      </c>
      <c r="B1524" s="10">
        <v>320</v>
      </c>
      <c r="C1524" s="41" t="s">
        <v>88</v>
      </c>
      <c r="D1524" s="194"/>
      <c r="E1524" s="50">
        <v>8.0507319596129925</v>
      </c>
      <c r="F1524" s="50">
        <v>9.0922828776507529</v>
      </c>
      <c r="G1524" s="50">
        <v>4.0310140425259799</v>
      </c>
      <c r="H1524" s="50">
        <v>5.364640243307778</v>
      </c>
      <c r="I1524" s="50">
        <v>5.299706688837964</v>
      </c>
      <c r="J1524" s="50">
        <v>2.0664416426641541</v>
      </c>
      <c r="K1524" s="50">
        <v>1.2998465015049105</v>
      </c>
      <c r="L1524" s="50">
        <v>2.0038859306858088</v>
      </c>
      <c r="M1524" s="50">
        <v>5.6572915401377486</v>
      </c>
      <c r="N1524" s="50">
        <v>3.2297549632428244</v>
      </c>
      <c r="O1524" s="284">
        <v>4.4518386930129079</v>
      </c>
      <c r="P1524" s="50">
        <v>4.870726385422131</v>
      </c>
      <c r="Q1524" s="50">
        <v>6.0390350470183796</v>
      </c>
      <c r="R1524" s="50">
        <v>6.8972310633331926</v>
      </c>
      <c r="S1524" s="50">
        <v>7.4566307111976444</v>
      </c>
      <c r="T1524" s="50">
        <v>8.1458780074999755</v>
      </c>
    </row>
    <row r="1525" spans="1:20" x14ac:dyDescent="0.25">
      <c r="A1525" t="str">
        <f t="shared" si="30"/>
        <v>320 begrafenisondernemingen</v>
      </c>
      <c r="B1525" s="10">
        <v>320</v>
      </c>
      <c r="C1525" s="41" t="s">
        <v>89</v>
      </c>
      <c r="D1525" s="194"/>
      <c r="E1525" s="50">
        <v>25.519208651649578</v>
      </c>
      <c r="F1525" s="50">
        <v>34.177334991931325</v>
      </c>
      <c r="G1525" s="50">
        <v>31.594011202394967</v>
      </c>
      <c r="H1525" s="50">
        <v>29.911860428225737</v>
      </c>
      <c r="I1525" s="50">
        <v>27.215054607494412</v>
      </c>
      <c r="J1525" s="50">
        <v>24.636112132747211</v>
      </c>
      <c r="K1525" s="50">
        <v>17.179498321501146</v>
      </c>
      <c r="L1525" s="50">
        <v>13.243712017655538</v>
      </c>
      <c r="M1525" s="50">
        <v>21.430096909016143</v>
      </c>
      <c r="N1525" s="50">
        <v>20.927727133986171</v>
      </c>
      <c r="O1525" s="284">
        <v>23.601769785335868</v>
      </c>
      <c r="P1525" s="50">
        <v>25.822535532681968</v>
      </c>
      <c r="Q1525" s="50">
        <v>32.01641495434334</v>
      </c>
      <c r="R1525" s="50">
        <v>36.566208018396715</v>
      </c>
      <c r="S1525" s="50">
        <v>39.531908848396768</v>
      </c>
      <c r="T1525" s="50">
        <v>43.186007106274864</v>
      </c>
    </row>
    <row r="1526" spans="1:20" x14ac:dyDescent="0.25">
      <c r="A1526" t="str">
        <f t="shared" si="30"/>
        <v>320 begrafenisondernemingen</v>
      </c>
      <c r="B1526" s="10">
        <v>320</v>
      </c>
      <c r="C1526" s="41" t="s">
        <v>90</v>
      </c>
      <c r="D1526" s="194"/>
      <c r="E1526" s="50">
        <v>15.794860287729866</v>
      </c>
      <c r="F1526" s="50">
        <v>18.258883336920771</v>
      </c>
      <c r="G1526" s="50">
        <v>20.100089372542783</v>
      </c>
      <c r="H1526" s="50">
        <v>20.04065558774219</v>
      </c>
      <c r="I1526" s="50">
        <v>24.726071628572992</v>
      </c>
      <c r="J1526" s="50">
        <v>32.367422686887011</v>
      </c>
      <c r="K1526" s="50">
        <v>21.479325465300342</v>
      </c>
      <c r="L1526" s="50">
        <v>17.69899404638344</v>
      </c>
      <c r="M1526" s="50">
        <v>23.612077937609428</v>
      </c>
      <c r="N1526" s="50">
        <v>24.321443320690761</v>
      </c>
      <c r="O1526" s="284">
        <v>20.872132328201499</v>
      </c>
      <c r="P1526" s="50">
        <v>22.836057786763686</v>
      </c>
      <c r="Q1526" s="50">
        <v>28.313590704408004</v>
      </c>
      <c r="R1526" s="50">
        <v>32.3371823148074</v>
      </c>
      <c r="S1526" s="50">
        <v>34.959888185283184</v>
      </c>
      <c r="T1526" s="50">
        <v>38.191375614927921</v>
      </c>
    </row>
    <row r="1527" spans="1:20" x14ac:dyDescent="0.25">
      <c r="A1527" t="str">
        <f t="shared" si="30"/>
        <v>320 begrafenisondernemingen</v>
      </c>
      <c r="B1527" s="10">
        <v>320</v>
      </c>
      <c r="C1527" s="41" t="s">
        <v>91</v>
      </c>
      <c r="D1527" s="194"/>
      <c r="E1527" s="50">
        <v>18.618854651528302</v>
      </c>
      <c r="F1527" s="50">
        <v>21.398402299567291</v>
      </c>
      <c r="G1527" s="50">
        <v>18.902736858140855</v>
      </c>
      <c r="H1527" s="50">
        <v>18.561920542792468</v>
      </c>
      <c r="I1527" s="50">
        <v>22.741738205521919</v>
      </c>
      <c r="J1527" s="50">
        <v>24.148504447724303</v>
      </c>
      <c r="K1527" s="50">
        <v>21.47194893088805</v>
      </c>
      <c r="L1527" s="50">
        <v>21.296973838216189</v>
      </c>
      <c r="M1527" s="50">
        <v>26.036271779264673</v>
      </c>
      <c r="N1527" s="50">
        <v>26.991739882729632</v>
      </c>
      <c r="O1527" s="284">
        <v>30.613666814689157</v>
      </c>
      <c r="P1527" s="50">
        <v>29.410313778069458</v>
      </c>
      <c r="Q1527" s="50">
        <v>30.919392689014888</v>
      </c>
      <c r="R1527" s="50">
        <v>30.907351829908347</v>
      </c>
      <c r="S1527" s="50">
        <v>32.882097184583174</v>
      </c>
      <c r="T1527" s="50">
        <v>33.962477760607619</v>
      </c>
    </row>
    <row r="1528" spans="1:20" x14ac:dyDescent="0.25">
      <c r="A1528" t="str">
        <f t="shared" si="30"/>
        <v>320 begrafenisondernemingen</v>
      </c>
      <c r="B1528" s="10">
        <v>320</v>
      </c>
      <c r="C1528" s="41" t="s">
        <v>92</v>
      </c>
      <c r="D1528" s="194"/>
      <c r="E1528" s="50">
        <v>14.758322461762962</v>
      </c>
      <c r="F1528" s="50">
        <v>15.909029751642873</v>
      </c>
      <c r="G1528" s="50">
        <v>16.02246167115927</v>
      </c>
      <c r="H1528" s="50">
        <v>17.000920568752452</v>
      </c>
      <c r="I1528" s="50">
        <v>19.001311494442191</v>
      </c>
      <c r="J1528" s="50">
        <v>23.227420147739291</v>
      </c>
      <c r="K1528" s="50">
        <v>18.042570416839549</v>
      </c>
      <c r="L1528" s="50">
        <v>15.214574744304382</v>
      </c>
      <c r="M1528" s="50">
        <v>22.558185092505809</v>
      </c>
      <c r="N1528" s="50">
        <v>22.298253288769303</v>
      </c>
      <c r="O1528" s="284">
        <v>19.021500706099289</v>
      </c>
      <c r="P1528" s="50">
        <v>23.301207058274393</v>
      </c>
      <c r="Q1528" s="50">
        <v>25.813380490938201</v>
      </c>
      <c r="R1528" s="50">
        <v>28.202051715280341</v>
      </c>
      <c r="S1528" s="50">
        <v>31.120045667328885</v>
      </c>
      <c r="T1528" s="50">
        <v>36.09511032505894</v>
      </c>
    </row>
    <row r="1529" spans="1:20" x14ac:dyDescent="0.25">
      <c r="A1529" t="str">
        <f t="shared" si="30"/>
        <v>320 begrafenisondernemingen</v>
      </c>
      <c r="B1529" s="10">
        <v>320</v>
      </c>
      <c r="C1529" s="3" t="s">
        <v>93</v>
      </c>
      <c r="D1529" s="194"/>
      <c r="E1529" s="50">
        <v>17.474189874382869</v>
      </c>
      <c r="F1529" s="50">
        <v>20.343566891293335</v>
      </c>
      <c r="G1529" s="50">
        <v>22.868213888862176</v>
      </c>
      <c r="H1529" s="50">
        <v>21.526604439054566</v>
      </c>
      <c r="I1529" s="50">
        <v>22.751394340917567</v>
      </c>
      <c r="J1529" s="50">
        <v>24.210842019621538</v>
      </c>
      <c r="K1529" s="50">
        <v>18.67967270758307</v>
      </c>
      <c r="L1529" s="50">
        <v>16.144284187154014</v>
      </c>
      <c r="M1529" s="50">
        <v>24.154834680814314</v>
      </c>
      <c r="N1529" s="50">
        <v>24.886277566900933</v>
      </c>
      <c r="O1529" s="284">
        <v>28.61627150201738</v>
      </c>
      <c r="P1529" s="50">
        <v>29.013169223405722</v>
      </c>
      <c r="Q1529" s="50">
        <v>27.838897130687613</v>
      </c>
      <c r="R1529" s="50">
        <v>29.031441881381184</v>
      </c>
      <c r="S1529" s="50">
        <v>27.890442960779467</v>
      </c>
      <c r="T1529" s="50">
        <v>24.387424336239906</v>
      </c>
    </row>
    <row r="1530" spans="1:20" x14ac:dyDescent="0.25">
      <c r="A1530" t="str">
        <f t="shared" si="30"/>
        <v>320 begrafenisondernemingen</v>
      </c>
      <c r="B1530" s="10">
        <v>320</v>
      </c>
      <c r="C1530" s="3" t="s">
        <v>94</v>
      </c>
      <c r="D1530" s="194"/>
      <c r="E1530" s="50">
        <v>20.906001766398472</v>
      </c>
      <c r="F1530" s="50">
        <v>25.627388859512354</v>
      </c>
      <c r="G1530" s="50">
        <v>23.489963574206477</v>
      </c>
      <c r="H1530" s="50">
        <v>22.930215388673091</v>
      </c>
      <c r="I1530" s="50">
        <v>26.81226823796484</v>
      </c>
      <c r="J1530" s="50">
        <v>30.841346735573506</v>
      </c>
      <c r="K1530" s="50">
        <v>19.582414475646004</v>
      </c>
      <c r="L1530" s="50">
        <v>17.717382340070962</v>
      </c>
      <c r="M1530" s="50">
        <v>26.061157818416387</v>
      </c>
      <c r="N1530" s="50">
        <v>27.851628515396715</v>
      </c>
      <c r="O1530" s="284">
        <v>25.997510720634573</v>
      </c>
      <c r="P1530" s="50">
        <v>26.864162414975738</v>
      </c>
      <c r="Q1530" s="50">
        <v>29.193358823152423</v>
      </c>
      <c r="R1530" s="50">
        <v>29.563094294587753</v>
      </c>
      <c r="S1530" s="50">
        <v>29.886603760140151</v>
      </c>
      <c r="T1530" s="50">
        <v>35.240529015373141</v>
      </c>
    </row>
    <row r="1531" spans="1:20" x14ac:dyDescent="0.25">
      <c r="A1531" t="str">
        <f t="shared" si="30"/>
        <v>320 begrafenisondernemingen</v>
      </c>
      <c r="B1531" s="10">
        <v>320</v>
      </c>
      <c r="C1531" s="3" t="s">
        <v>95</v>
      </c>
      <c r="D1531" s="192"/>
      <c r="E1531" s="50">
        <v>26.530170509894056</v>
      </c>
      <c r="F1531" s="50">
        <v>29.52523055687255</v>
      </c>
      <c r="G1531" s="50">
        <v>26.436333323479147</v>
      </c>
      <c r="H1531" s="50">
        <v>25.008817155883488</v>
      </c>
      <c r="I1531" s="50">
        <v>27.397898860713223</v>
      </c>
      <c r="J1531" s="50">
        <v>30.250898395985988</v>
      </c>
      <c r="K1531" s="50">
        <v>20.962123733599775</v>
      </c>
      <c r="L1531" s="50">
        <v>19.079447037530059</v>
      </c>
      <c r="M1531" s="50">
        <v>27.273207719598179</v>
      </c>
      <c r="N1531" s="50">
        <v>25.450975283382142</v>
      </c>
      <c r="O1531" s="284">
        <v>23.603671116596718</v>
      </c>
      <c r="P1531" s="50">
        <v>22.864232606395124</v>
      </c>
      <c r="Q1531" s="50">
        <v>23.696531765816069</v>
      </c>
      <c r="R1531" s="50">
        <v>25.918880229010121</v>
      </c>
      <c r="S1531" s="50">
        <v>29.043516147655122</v>
      </c>
      <c r="T1531" s="50">
        <v>27.777418218649981</v>
      </c>
    </row>
    <row r="1532" spans="1:20" x14ac:dyDescent="0.25">
      <c r="A1532" t="str">
        <f t="shared" si="30"/>
        <v>320 begrafenisondernemingen</v>
      </c>
      <c r="B1532" s="10">
        <v>320</v>
      </c>
      <c r="C1532" s="3" t="s">
        <v>96</v>
      </c>
      <c r="D1532" s="192"/>
      <c r="E1532" s="50">
        <v>28.075329519999364</v>
      </c>
      <c r="F1532" s="50">
        <v>32.455187141895664</v>
      </c>
      <c r="G1532" s="50">
        <v>35.052764839603078</v>
      </c>
      <c r="H1532" s="50">
        <v>37.255680539218467</v>
      </c>
      <c r="I1532" s="50">
        <v>39.870338872305005</v>
      </c>
      <c r="J1532" s="50">
        <v>43.243923641085658</v>
      </c>
      <c r="K1532" s="50">
        <v>28.479986200826865</v>
      </c>
      <c r="L1532" s="50">
        <v>23.321479487286961</v>
      </c>
      <c r="M1532" s="50">
        <v>32.154451429909955</v>
      </c>
      <c r="N1532" s="50">
        <v>28.673833048886905</v>
      </c>
      <c r="O1532" s="284">
        <v>29.053898482887938</v>
      </c>
      <c r="P1532" s="50">
        <v>29.373144281306384</v>
      </c>
      <c r="Q1532" s="50">
        <v>27.615732820917319</v>
      </c>
      <c r="R1532" s="50">
        <v>26.612985359633079</v>
      </c>
      <c r="S1532" s="50">
        <v>25.416994146071715</v>
      </c>
      <c r="T1532" s="50">
        <v>24.338436815397923</v>
      </c>
    </row>
    <row r="1533" spans="1:20" x14ac:dyDescent="0.25">
      <c r="A1533" t="str">
        <f t="shared" si="30"/>
        <v>320 begrafenisondernemingen</v>
      </c>
      <c r="B1533" s="10">
        <v>320</v>
      </c>
      <c r="C1533" s="3" t="s">
        <v>97</v>
      </c>
      <c r="D1533" s="192"/>
      <c r="E1533" s="50">
        <v>40.415095790126081</v>
      </c>
      <c r="F1533" s="50">
        <v>50.154452818960102</v>
      </c>
      <c r="G1533" s="50">
        <v>54.692654225469411</v>
      </c>
      <c r="H1533" s="50">
        <v>53.649411870981965</v>
      </c>
      <c r="I1533" s="50">
        <v>64.573032031076451</v>
      </c>
      <c r="J1533" s="50">
        <v>73.192529500894238</v>
      </c>
      <c r="K1533" s="50">
        <v>49.178386297172096</v>
      </c>
      <c r="L1533" s="50">
        <v>46.273943250484969</v>
      </c>
      <c r="M1533" s="50">
        <v>68.328951284031191</v>
      </c>
      <c r="N1533" s="50">
        <v>62.459906406211779</v>
      </c>
      <c r="O1533" s="284">
        <v>53.218478805428248</v>
      </c>
      <c r="P1533" s="50">
        <v>46.528155755602945</v>
      </c>
      <c r="Q1533" s="50">
        <v>41.054255078473204</v>
      </c>
      <c r="R1533" s="50">
        <v>38.621410333082203</v>
      </c>
      <c r="S1533" s="50">
        <v>35.276248808169584</v>
      </c>
      <c r="T1533" s="50">
        <v>36.730518683263881</v>
      </c>
    </row>
    <row r="1534" spans="1:20" x14ac:dyDescent="0.25">
      <c r="A1534" t="str">
        <f t="shared" si="30"/>
        <v>320 begrafenisondernemingen</v>
      </c>
      <c r="B1534" s="10">
        <v>320</v>
      </c>
      <c r="C1534" s="3" t="s">
        <v>98</v>
      </c>
      <c r="D1534" s="192"/>
      <c r="E1534" s="50">
        <v>116.56640883349357</v>
      </c>
      <c r="F1534" s="50">
        <v>144.73733666443439</v>
      </c>
      <c r="G1534" s="50">
        <v>140.60842777735718</v>
      </c>
      <c r="H1534" s="50">
        <v>152.48464431143583</v>
      </c>
      <c r="I1534" s="50">
        <v>183.77949939508284</v>
      </c>
      <c r="J1534" s="50">
        <v>177.02218786679953</v>
      </c>
      <c r="K1534" s="50">
        <v>110.60409571204497</v>
      </c>
      <c r="L1534" s="50">
        <v>113.49710451337295</v>
      </c>
      <c r="M1534" s="50">
        <v>167.99522440949031</v>
      </c>
      <c r="N1534" s="50">
        <v>151.1225353703017</v>
      </c>
      <c r="O1534" s="284">
        <v>150.10944225982846</v>
      </c>
      <c r="P1534" s="50">
        <v>152.50292842851727</v>
      </c>
      <c r="Q1534" s="50">
        <v>144.90571336256102</v>
      </c>
      <c r="R1534" s="50">
        <v>135.57382249684989</v>
      </c>
      <c r="S1534" s="50">
        <v>129.69568025833129</v>
      </c>
      <c r="T1534" s="50">
        <v>117.72546717086175</v>
      </c>
    </row>
    <row r="1535" spans="1:20" x14ac:dyDescent="0.25">
      <c r="A1535" t="str">
        <f t="shared" si="30"/>
        <v>320 begrafenisondernemingen</v>
      </c>
      <c r="B1535" s="10">
        <v>320</v>
      </c>
      <c r="C1535" s="3" t="s">
        <v>26</v>
      </c>
      <c r="D1535" s="194"/>
      <c r="E1535" s="50">
        <v>185.05683414361903</v>
      </c>
      <c r="F1535" s="50">
        <v>227.34697662529015</v>
      </c>
      <c r="G1535" s="50">
        <v>230.35384684242968</v>
      </c>
      <c r="H1535" s="50">
        <v>243.38973672163627</v>
      </c>
      <c r="I1535" s="50">
        <v>288.22287029846427</v>
      </c>
      <c r="J1535" s="50">
        <v>293.45864100877941</v>
      </c>
      <c r="K1535" s="50">
        <v>188.26246821004392</v>
      </c>
      <c r="L1535" s="50">
        <v>183.09252725114487</v>
      </c>
      <c r="M1535" s="50">
        <v>268.47862712343147</v>
      </c>
      <c r="N1535" s="50">
        <v>242.2562748254004</v>
      </c>
      <c r="O1535" s="284">
        <v>232.38181954814465</v>
      </c>
      <c r="P1535" s="50">
        <v>228.4042284654266</v>
      </c>
      <c r="Q1535" s="50">
        <v>213.57570126195154</v>
      </c>
      <c r="R1535" s="50">
        <v>200.80821818956517</v>
      </c>
      <c r="S1535" s="50">
        <v>190.38892321257259</v>
      </c>
      <c r="T1535" s="50">
        <v>178.79442266952356</v>
      </c>
    </row>
    <row r="1536" spans="1:20" x14ac:dyDescent="0.25">
      <c r="A1536" t="str">
        <f t="shared" si="30"/>
        <v>320 begrafenisondernemingen</v>
      </c>
      <c r="B1536" s="10">
        <v>320</v>
      </c>
      <c r="C1536" s="3" t="s">
        <v>19</v>
      </c>
      <c r="D1536" s="194"/>
      <c r="E1536" s="50">
        <v>332.70917430657812</v>
      </c>
      <c r="F1536" s="50">
        <v>401.67909619068143</v>
      </c>
      <c r="G1536" s="50">
        <v>393.7986707757413</v>
      </c>
      <c r="H1536" s="50">
        <v>403.73537107606802</v>
      </c>
      <c r="I1536" s="50">
        <v>464.16831436292938</v>
      </c>
      <c r="J1536" s="50">
        <v>485.2076292177224</v>
      </c>
      <c r="K1536" s="50">
        <v>326.95986876290675</v>
      </c>
      <c r="L1536" s="50">
        <v>305.49178139314523</v>
      </c>
      <c r="M1536" s="50">
        <v>445.26175060079413</v>
      </c>
      <c r="N1536" s="50">
        <v>418.21407478049889</v>
      </c>
      <c r="O1536" s="284">
        <v>409.16018121473212</v>
      </c>
      <c r="P1536" s="50">
        <v>413.38663325141488</v>
      </c>
      <c r="Q1536" s="50">
        <v>417.40630286733045</v>
      </c>
      <c r="R1536" s="50">
        <v>420.23165953627029</v>
      </c>
      <c r="S1536" s="50">
        <v>423.16005667793706</v>
      </c>
      <c r="T1536" s="50">
        <v>425.78064305415586</v>
      </c>
    </row>
    <row r="1537" spans="1:20" x14ac:dyDescent="0.25">
      <c r="A1537" t="str">
        <f t="shared" si="30"/>
        <v>320 begrafenisondernemingen</v>
      </c>
      <c r="B1537" s="10">
        <v>320</v>
      </c>
      <c r="C1537" s="3" t="s">
        <v>20</v>
      </c>
      <c r="D1537" s="194"/>
      <c r="E1537" s="193">
        <v>0.55621199664634613</v>
      </c>
      <c r="F1537" s="193">
        <v>0.56599155589955341</v>
      </c>
      <c r="G1537" s="193">
        <v>0.58495333767546043</v>
      </c>
      <c r="H1537" s="193">
        <v>0.60284471997817368</v>
      </c>
      <c r="I1537" s="193">
        <v>0.62094473358020985</v>
      </c>
      <c r="J1537" s="193">
        <v>0.60481044265917472</v>
      </c>
      <c r="K1537" s="193">
        <v>0.5757968674331756</v>
      </c>
      <c r="L1537" s="193">
        <v>0.59933699825305087</v>
      </c>
      <c r="M1537" s="193">
        <v>0.60296808958140191</v>
      </c>
      <c r="N1537" s="193">
        <v>0.57926380156514212</v>
      </c>
      <c r="O1537" s="285">
        <v>0.56794827604738962</v>
      </c>
      <c r="P1537" s="193">
        <v>0.55251962713200486</v>
      </c>
      <c r="Q1537" s="193">
        <v>0.51167339782560739</v>
      </c>
      <c r="R1537" s="193">
        <v>0.47785123665161017</v>
      </c>
      <c r="S1537" s="193">
        <v>0.44992177358903163</v>
      </c>
      <c r="T1537" s="193">
        <v>0.41992144449549895</v>
      </c>
    </row>
    <row r="1538" spans="1:20" x14ac:dyDescent="0.25">
      <c r="A1538" t="str">
        <f t="shared" si="30"/>
        <v>320 begrafenisondernemingen</v>
      </c>
      <c r="B1538" s="10">
        <v>320</v>
      </c>
      <c r="C1538" s="3" t="s">
        <v>29</v>
      </c>
      <c r="D1538" s="194"/>
      <c r="E1538" s="50">
        <v>332.70917430657812</v>
      </c>
      <c r="F1538" s="50">
        <v>401.67909619068143</v>
      </c>
      <c r="G1538" s="50">
        <v>393.7986707757413</v>
      </c>
      <c r="H1538" s="50">
        <v>403.73537107606802</v>
      </c>
      <c r="I1538" s="50">
        <v>402.16831436292938</v>
      </c>
      <c r="J1538" s="50">
        <v>333.2076292177224</v>
      </c>
      <c r="K1538" s="50">
        <v>326.95986876290675</v>
      </c>
      <c r="L1538" s="50">
        <v>305.49178139314523</v>
      </c>
      <c r="M1538" s="50">
        <v>412.26175060079413</v>
      </c>
      <c r="N1538" s="50">
        <v>413.22709871968812</v>
      </c>
      <c r="O1538" s="284">
        <v>409.16018121473212</v>
      </c>
      <c r="P1538" s="50">
        <v>413.38663325141488</v>
      </c>
      <c r="Q1538" s="50">
        <v>417.40630286733045</v>
      </c>
      <c r="R1538" s="50">
        <v>420.23165953627029</v>
      </c>
      <c r="S1538" s="50">
        <v>423.16005667793706</v>
      </c>
      <c r="T1538" s="50">
        <v>425.78064305415586</v>
      </c>
    </row>
    <row r="1539" spans="1:20" x14ac:dyDescent="0.25">
      <c r="A1539" t="str">
        <f t="shared" ref="A1539:A1602" si="31">VLOOKUP(B1539,$AN$3:$AO$60,2)</f>
        <v>321 groothandelaars-verdelers in geneesmiddelen</v>
      </c>
      <c r="B1539" s="10">
        <v>321</v>
      </c>
      <c r="C1539" s="3" t="s">
        <v>25</v>
      </c>
      <c r="D1539" s="50">
        <v>1818</v>
      </c>
      <c r="E1539" s="50">
        <v>1852</v>
      </c>
      <c r="F1539" s="50">
        <v>1898</v>
      </c>
      <c r="G1539" s="50">
        <v>1973</v>
      </c>
      <c r="H1539" s="50">
        <v>1962</v>
      </c>
      <c r="I1539" s="50">
        <v>1966</v>
      </c>
      <c r="J1539" s="50">
        <v>1916</v>
      </c>
      <c r="K1539" s="50">
        <v>1699</v>
      </c>
      <c r="L1539" s="50">
        <v>1747</v>
      </c>
      <c r="M1539" s="50">
        <v>1747</v>
      </c>
      <c r="N1539" s="50">
        <v>1771.2945968539627</v>
      </c>
      <c r="O1539" s="284">
        <v>1766.4963273621199</v>
      </c>
      <c r="P1539" s="50">
        <v>1761.7110559283954</v>
      </c>
      <c r="Q1539" s="50">
        <v>1756.9387473422812</v>
      </c>
      <c r="R1539" s="50">
        <v>1752.1793664886484</v>
      </c>
      <c r="S1539" s="50">
        <v>1747.4328783474925</v>
      </c>
      <c r="T1539" s="50">
        <v>1742.6992479936771</v>
      </c>
    </row>
    <row r="1540" spans="1:20" x14ac:dyDescent="0.25">
      <c r="A1540" t="str">
        <f t="shared" si="31"/>
        <v>321 groothandelaars-verdelers in geneesmiddelen</v>
      </c>
      <c r="B1540" s="10">
        <v>321</v>
      </c>
      <c r="C1540" s="3" t="s">
        <v>83</v>
      </c>
      <c r="D1540" s="192"/>
      <c r="E1540" s="50">
        <v>34</v>
      </c>
      <c r="F1540" s="50">
        <v>46</v>
      </c>
      <c r="G1540" s="50">
        <v>75</v>
      </c>
      <c r="H1540" s="50">
        <v>-11</v>
      </c>
      <c r="I1540" s="50">
        <v>4</v>
      </c>
      <c r="J1540" s="50">
        <v>-50</v>
      </c>
      <c r="K1540" s="50">
        <v>-217</v>
      </c>
      <c r="L1540" s="50">
        <v>48</v>
      </c>
      <c r="M1540" s="50">
        <v>0</v>
      </c>
      <c r="N1540" s="50">
        <v>24.29459685396273</v>
      </c>
      <c r="O1540" s="284">
        <v>-4.7982694918428024</v>
      </c>
      <c r="P1540" s="50">
        <v>-4.7852714337245743</v>
      </c>
      <c r="Q1540" s="50">
        <v>-4.7723085861141499</v>
      </c>
      <c r="R1540" s="50">
        <v>-4.7593808536328197</v>
      </c>
      <c r="S1540" s="50">
        <v>-4.7464881411558508</v>
      </c>
      <c r="T1540" s="50">
        <v>-4.7336303538154425</v>
      </c>
    </row>
    <row r="1541" spans="1:20" x14ac:dyDescent="0.25">
      <c r="A1541" t="str">
        <f t="shared" si="31"/>
        <v>321 groothandelaars-verdelers in geneesmiddelen</v>
      </c>
      <c r="B1541" s="10">
        <v>321</v>
      </c>
      <c r="C1541" s="3" t="s">
        <v>84</v>
      </c>
      <c r="D1541" s="192"/>
      <c r="E1541" s="193">
        <v>1.0187018701870187</v>
      </c>
      <c r="F1541" s="193">
        <v>1.0248380129589634</v>
      </c>
      <c r="G1541" s="193">
        <v>1.0395152792413067</v>
      </c>
      <c r="H1541" s="193">
        <v>0.99442473390775465</v>
      </c>
      <c r="I1541" s="193">
        <v>1.0020387359836902</v>
      </c>
      <c r="J1541" s="193">
        <v>0.97456765005086465</v>
      </c>
      <c r="K1541" s="193">
        <v>0.88674321503131526</v>
      </c>
      <c r="L1541" s="193">
        <v>1.0282519128899352</v>
      </c>
      <c r="M1541" s="193">
        <v>1</v>
      </c>
      <c r="N1541" s="193">
        <v>1.0139064664304309</v>
      </c>
      <c r="O1541" s="285">
        <v>0.99729109460370668</v>
      </c>
      <c r="P1541" s="193">
        <v>0.99729109460370613</v>
      </c>
      <c r="Q1541" s="193">
        <v>0.99729109460370657</v>
      </c>
      <c r="R1541" s="193">
        <v>0.99729109460370635</v>
      </c>
      <c r="S1541" s="193">
        <v>0.99729109460370613</v>
      </c>
      <c r="T1541" s="193">
        <v>0.99729109460370691</v>
      </c>
    </row>
    <row r="1542" spans="1:20" x14ac:dyDescent="0.25">
      <c r="A1542" t="str">
        <f t="shared" si="31"/>
        <v>321 groothandelaars-verdelers in geneesmiddelen</v>
      </c>
      <c r="B1542" s="10">
        <v>321</v>
      </c>
      <c r="C1542" s="3" t="s">
        <v>8</v>
      </c>
      <c r="D1542" s="50">
        <v>1</v>
      </c>
      <c r="E1542" s="50">
        <v>1</v>
      </c>
      <c r="F1542" s="50">
        <v>0</v>
      </c>
      <c r="G1542" s="50">
        <v>3</v>
      </c>
      <c r="H1542" s="50">
        <v>1</v>
      </c>
      <c r="I1542" s="50">
        <v>1</v>
      </c>
      <c r="J1542" s="50">
        <v>4</v>
      </c>
      <c r="K1542" s="50">
        <v>1</v>
      </c>
      <c r="L1542" s="50">
        <v>6</v>
      </c>
      <c r="M1542" s="50">
        <v>1</v>
      </c>
      <c r="N1542" s="50">
        <v>2.1957668302845947</v>
      </c>
      <c r="O1542" s="284">
        <v>2.2138387789576277</v>
      </c>
      <c r="P1542" s="50">
        <v>2.2835307938183638</v>
      </c>
      <c r="Q1542" s="50">
        <v>2.3323507204852025</v>
      </c>
      <c r="R1542" s="50">
        <v>2.3670759035425006</v>
      </c>
      <c r="S1542" s="50">
        <v>2.3865302613670005</v>
      </c>
      <c r="T1542" s="50">
        <v>2.3621571278479068</v>
      </c>
    </row>
    <row r="1543" spans="1:20" x14ac:dyDescent="0.25">
      <c r="A1543" t="str">
        <f t="shared" si="31"/>
        <v>321 groothandelaars-verdelers in geneesmiddelen</v>
      </c>
      <c r="B1543" s="10">
        <v>321</v>
      </c>
      <c r="C1543" s="3" t="s">
        <v>9</v>
      </c>
      <c r="D1543" s="50">
        <v>72</v>
      </c>
      <c r="E1543" s="50">
        <v>68</v>
      </c>
      <c r="F1543" s="50">
        <v>73</v>
      </c>
      <c r="G1543" s="50">
        <v>82</v>
      </c>
      <c r="H1543" s="50">
        <v>91</v>
      </c>
      <c r="I1543" s="50">
        <v>82</v>
      </c>
      <c r="J1543" s="50">
        <v>72</v>
      </c>
      <c r="K1543" s="50">
        <v>50</v>
      </c>
      <c r="L1543" s="50">
        <v>55</v>
      </c>
      <c r="M1543" s="50">
        <v>67</v>
      </c>
      <c r="N1543" s="50">
        <v>82.28347279803323</v>
      </c>
      <c r="O1543" s="284">
        <v>82.960695295675308</v>
      </c>
      <c r="P1543" s="50">
        <v>85.572311852561839</v>
      </c>
      <c r="Q1543" s="50">
        <v>87.401774367656017</v>
      </c>
      <c r="R1543" s="50">
        <v>88.703054911697933</v>
      </c>
      <c r="S1543" s="50">
        <v>89.432081373331812</v>
      </c>
      <c r="T1543" s="50">
        <v>88.518730264616295</v>
      </c>
    </row>
    <row r="1544" spans="1:20" x14ac:dyDescent="0.25">
      <c r="A1544" t="str">
        <f t="shared" si="31"/>
        <v>321 groothandelaars-verdelers in geneesmiddelen</v>
      </c>
      <c r="B1544" s="10">
        <v>321</v>
      </c>
      <c r="C1544" s="3" t="s">
        <v>10</v>
      </c>
      <c r="D1544" s="50">
        <v>165</v>
      </c>
      <c r="E1544" s="50">
        <v>155</v>
      </c>
      <c r="F1544" s="50">
        <v>148</v>
      </c>
      <c r="G1544" s="50">
        <v>155</v>
      </c>
      <c r="H1544" s="50">
        <v>173</v>
      </c>
      <c r="I1544" s="50">
        <v>186</v>
      </c>
      <c r="J1544" s="50">
        <v>195</v>
      </c>
      <c r="K1544" s="50">
        <v>180</v>
      </c>
      <c r="L1544" s="50">
        <v>185</v>
      </c>
      <c r="M1544" s="50">
        <v>183</v>
      </c>
      <c r="N1544" s="50">
        <v>199.35251485478557</v>
      </c>
      <c r="O1544" s="284">
        <v>200.99325756325831</v>
      </c>
      <c r="P1544" s="50">
        <v>207.32055891245673</v>
      </c>
      <c r="Q1544" s="50">
        <v>211.75289435984078</v>
      </c>
      <c r="R1544" s="50">
        <v>214.90557545320075</v>
      </c>
      <c r="S1544" s="50">
        <v>216.67182636095137</v>
      </c>
      <c r="T1544" s="50">
        <v>214.45900239671789</v>
      </c>
    </row>
    <row r="1545" spans="1:20" x14ac:dyDescent="0.25">
      <c r="A1545" t="str">
        <f t="shared" si="31"/>
        <v>321 groothandelaars-verdelers in geneesmiddelen</v>
      </c>
      <c r="B1545" s="10">
        <v>321</v>
      </c>
      <c r="C1545" s="3" t="s">
        <v>11</v>
      </c>
      <c r="D1545" s="50">
        <v>235</v>
      </c>
      <c r="E1545" s="50">
        <v>245</v>
      </c>
      <c r="F1545" s="50">
        <v>244</v>
      </c>
      <c r="G1545" s="50">
        <v>230</v>
      </c>
      <c r="H1545" s="50">
        <v>207</v>
      </c>
      <c r="I1545" s="50">
        <v>205</v>
      </c>
      <c r="J1545" s="50">
        <v>207</v>
      </c>
      <c r="K1545" s="50">
        <v>186</v>
      </c>
      <c r="L1545" s="50">
        <v>184</v>
      </c>
      <c r="M1545" s="50">
        <v>194</v>
      </c>
      <c r="N1545" s="50">
        <v>187.01986587986664</v>
      </c>
      <c r="O1545" s="284">
        <v>193.05158415135111</v>
      </c>
      <c r="P1545" s="50">
        <v>199.26034302746746</v>
      </c>
      <c r="Q1545" s="50">
        <v>205.62096096207787</v>
      </c>
      <c r="R1545" s="50">
        <v>216.85735892998417</v>
      </c>
      <c r="S1545" s="50">
        <v>222.43440094847008</v>
      </c>
      <c r="T1545" s="50">
        <v>226.16319271651724</v>
      </c>
    </row>
    <row r="1546" spans="1:20" x14ac:dyDescent="0.25">
      <c r="A1546" t="str">
        <f t="shared" si="31"/>
        <v>321 groothandelaars-verdelers in geneesmiddelen</v>
      </c>
      <c r="B1546" s="10">
        <v>321</v>
      </c>
      <c r="C1546" s="3" t="s">
        <v>12</v>
      </c>
      <c r="D1546" s="50">
        <v>204</v>
      </c>
      <c r="E1546" s="50">
        <v>232</v>
      </c>
      <c r="F1546" s="50">
        <v>240</v>
      </c>
      <c r="G1546" s="50">
        <v>271</v>
      </c>
      <c r="H1546" s="50">
        <v>246</v>
      </c>
      <c r="I1546" s="50">
        <v>237</v>
      </c>
      <c r="J1546" s="50">
        <v>232</v>
      </c>
      <c r="K1546" s="50">
        <v>195</v>
      </c>
      <c r="L1546" s="50">
        <v>211</v>
      </c>
      <c r="M1546" s="50">
        <v>199</v>
      </c>
      <c r="N1546" s="50">
        <v>212.15694462716056</v>
      </c>
      <c r="O1546" s="284">
        <v>206.24325840211461</v>
      </c>
      <c r="P1546" s="50">
        <v>205.34104148344954</v>
      </c>
      <c r="Q1546" s="50">
        <v>201.35638894548532</v>
      </c>
      <c r="R1546" s="50">
        <v>199.37730205228843</v>
      </c>
      <c r="S1546" s="50">
        <v>192.20369221293117</v>
      </c>
      <c r="T1546" s="50">
        <v>198.40259796400363</v>
      </c>
    </row>
    <row r="1547" spans="1:20" x14ac:dyDescent="0.25">
      <c r="A1547" t="str">
        <f t="shared" si="31"/>
        <v>321 groothandelaars-verdelers in geneesmiddelen</v>
      </c>
      <c r="B1547" s="10">
        <v>321</v>
      </c>
      <c r="C1547" s="3" t="s">
        <v>13</v>
      </c>
      <c r="D1547" s="50">
        <v>311</v>
      </c>
      <c r="E1547" s="50">
        <v>268</v>
      </c>
      <c r="F1547" s="50">
        <v>241</v>
      </c>
      <c r="G1547" s="50">
        <v>229</v>
      </c>
      <c r="H1547" s="50">
        <v>236</v>
      </c>
      <c r="I1547" s="50">
        <v>223</v>
      </c>
      <c r="J1547" s="50">
        <v>246</v>
      </c>
      <c r="K1547" s="50">
        <v>214</v>
      </c>
      <c r="L1547" s="50">
        <v>226</v>
      </c>
      <c r="M1547" s="50">
        <v>219</v>
      </c>
      <c r="N1547" s="50">
        <v>212.15694462716056</v>
      </c>
      <c r="O1547" s="284">
        <v>212.3092365904121</v>
      </c>
      <c r="P1547" s="50">
        <v>208.39066091142158</v>
      </c>
      <c r="Q1547" s="50">
        <v>206.46695719283264</v>
      </c>
      <c r="R1547" s="50">
        <v>204.51589231136802</v>
      </c>
      <c r="S1547" s="50">
        <v>218.03752181144341</v>
      </c>
      <c r="T1547" s="50">
        <v>211.95991972518851</v>
      </c>
    </row>
    <row r="1548" spans="1:20" x14ac:dyDescent="0.25">
      <c r="A1548" t="str">
        <f t="shared" si="31"/>
        <v>321 groothandelaars-verdelers in geneesmiddelen</v>
      </c>
      <c r="B1548" s="10">
        <v>321</v>
      </c>
      <c r="C1548" s="3" t="s">
        <v>14</v>
      </c>
      <c r="D1548" s="50">
        <v>302</v>
      </c>
      <c r="E1548" s="50">
        <v>317</v>
      </c>
      <c r="F1548" s="50">
        <v>332</v>
      </c>
      <c r="G1548" s="50">
        <v>337</v>
      </c>
      <c r="H1548" s="50">
        <v>327</v>
      </c>
      <c r="I1548" s="50">
        <v>325</v>
      </c>
      <c r="J1548" s="50">
        <v>285</v>
      </c>
      <c r="K1548" s="50">
        <v>218</v>
      </c>
      <c r="L1548" s="50">
        <v>212</v>
      </c>
      <c r="M1548" s="50">
        <v>206</v>
      </c>
      <c r="N1548" s="50">
        <v>201.09662997835125</v>
      </c>
      <c r="O1548" s="284">
        <v>220.39720750814206</v>
      </c>
      <c r="P1548" s="50">
        <v>225.67183766992974</v>
      </c>
      <c r="Q1548" s="50">
        <v>234.06402572850831</v>
      </c>
      <c r="R1548" s="50">
        <v>225.07025334768642</v>
      </c>
      <c r="S1548" s="50">
        <v>218.03752181144341</v>
      </c>
      <c r="T1548" s="50">
        <v>218.19403501122343</v>
      </c>
    </row>
    <row r="1549" spans="1:20" x14ac:dyDescent="0.25">
      <c r="A1549" t="str">
        <f t="shared" si="31"/>
        <v>321 groothandelaars-verdelers in geneesmiddelen</v>
      </c>
      <c r="B1549" s="10">
        <v>321</v>
      </c>
      <c r="C1549" s="3" t="s">
        <v>15</v>
      </c>
      <c r="D1549" s="50">
        <v>290</v>
      </c>
      <c r="E1549" s="50">
        <v>300</v>
      </c>
      <c r="F1549" s="50">
        <v>330</v>
      </c>
      <c r="G1549" s="50">
        <v>332</v>
      </c>
      <c r="H1549" s="50">
        <v>320</v>
      </c>
      <c r="I1549" s="50">
        <v>310</v>
      </c>
      <c r="J1549" s="50">
        <v>310</v>
      </c>
      <c r="K1549" s="50">
        <v>293</v>
      </c>
      <c r="L1549" s="50">
        <v>292</v>
      </c>
      <c r="M1549" s="50">
        <v>292</v>
      </c>
      <c r="N1549" s="50">
        <v>284.69062981041145</v>
      </c>
      <c r="O1549" s="284">
        <v>237.90055579500148</v>
      </c>
      <c r="P1549" s="50">
        <v>201.73196551376833</v>
      </c>
      <c r="Q1549" s="50">
        <v>198.50083246658022</v>
      </c>
      <c r="R1549" s="50">
        <v>201.43347261519207</v>
      </c>
      <c r="S1549" s="50">
        <v>197.168543690929</v>
      </c>
      <c r="T1549" s="50">
        <v>215.54019343924713</v>
      </c>
    </row>
    <row r="1550" spans="1:20" x14ac:dyDescent="0.25">
      <c r="A1550" t="str">
        <f t="shared" si="31"/>
        <v>321 groothandelaars-verdelers in geneesmiddelen</v>
      </c>
      <c r="B1550" s="10">
        <v>321</v>
      </c>
      <c r="C1550" s="3" t="s">
        <v>16</v>
      </c>
      <c r="D1550" s="50">
        <v>187</v>
      </c>
      <c r="E1550" s="50">
        <v>212</v>
      </c>
      <c r="F1550" s="50">
        <v>222</v>
      </c>
      <c r="G1550" s="50">
        <v>257</v>
      </c>
      <c r="H1550" s="50">
        <v>251</v>
      </c>
      <c r="I1550" s="50">
        <v>283</v>
      </c>
      <c r="J1550" s="50">
        <v>265</v>
      </c>
      <c r="K1550" s="50">
        <v>280</v>
      </c>
      <c r="L1550" s="50">
        <v>271</v>
      </c>
      <c r="M1550" s="50">
        <v>274</v>
      </c>
      <c r="N1550" s="50">
        <v>264.05096197411547</v>
      </c>
      <c r="O1550" s="284">
        <v>268.70155364686525</v>
      </c>
      <c r="P1550" s="50">
        <v>271.9337522317453</v>
      </c>
      <c r="Q1550" s="50">
        <v>263.7053837798897</v>
      </c>
      <c r="R1550" s="50">
        <v>259.66517764270128</v>
      </c>
      <c r="S1550" s="50">
        <v>252.22860950676687</v>
      </c>
      <c r="T1550" s="50">
        <v>210.06863269411267</v>
      </c>
    </row>
    <row r="1551" spans="1:20" x14ac:dyDescent="0.25">
      <c r="A1551" t="str">
        <f t="shared" si="31"/>
        <v>321 groothandelaars-verdelers in geneesmiddelen</v>
      </c>
      <c r="B1551" s="10">
        <v>321</v>
      </c>
      <c r="C1551" s="3" t="s">
        <v>17</v>
      </c>
      <c r="D1551" s="50">
        <v>49</v>
      </c>
      <c r="E1551" s="50">
        <v>49</v>
      </c>
      <c r="F1551" s="50">
        <v>62</v>
      </c>
      <c r="G1551" s="50">
        <v>70</v>
      </c>
      <c r="H1551" s="50">
        <v>98</v>
      </c>
      <c r="I1551" s="50">
        <v>103</v>
      </c>
      <c r="J1551" s="50">
        <v>90</v>
      </c>
      <c r="K1551" s="50">
        <v>72</v>
      </c>
      <c r="L1551" s="50">
        <v>96</v>
      </c>
      <c r="M1551" s="50">
        <v>102</v>
      </c>
      <c r="N1551" s="50">
        <v>115.24559278352076</v>
      </c>
      <c r="O1551" s="284">
        <v>124.92872597856318</v>
      </c>
      <c r="P1551" s="50">
        <v>135.6204358625547</v>
      </c>
      <c r="Q1551" s="50">
        <v>122.72247903647975</v>
      </c>
      <c r="R1551" s="50">
        <v>113.34716796498164</v>
      </c>
      <c r="S1551" s="50">
        <v>109.56326441943553</v>
      </c>
      <c r="T1551" s="50">
        <v>119.42103794411597</v>
      </c>
    </row>
    <row r="1552" spans="1:20" x14ac:dyDescent="0.25">
      <c r="A1552" t="str">
        <f t="shared" si="31"/>
        <v>321 groothandelaars-verdelers in geneesmiddelen</v>
      </c>
      <c r="B1552" s="10">
        <v>321</v>
      </c>
      <c r="C1552" s="3" t="s">
        <v>85</v>
      </c>
      <c r="D1552" s="50">
        <v>2</v>
      </c>
      <c r="E1552" s="50">
        <v>5</v>
      </c>
      <c r="F1552" s="50">
        <v>6</v>
      </c>
      <c r="G1552" s="50">
        <v>7</v>
      </c>
      <c r="H1552" s="50">
        <v>12</v>
      </c>
      <c r="I1552" s="50">
        <v>11</v>
      </c>
      <c r="J1552" s="50">
        <v>10</v>
      </c>
      <c r="K1552" s="50">
        <v>10</v>
      </c>
      <c r="L1552" s="50">
        <v>9</v>
      </c>
      <c r="M1552" s="50">
        <v>10</v>
      </c>
      <c r="N1552" s="50">
        <v>11.045272690272689</v>
      </c>
      <c r="O1552" s="284">
        <v>16.796413651778437</v>
      </c>
      <c r="P1552" s="50">
        <v>18.584617669222229</v>
      </c>
      <c r="Q1552" s="50">
        <v>23.014699782444989</v>
      </c>
      <c r="R1552" s="50">
        <v>25.937035356005442</v>
      </c>
      <c r="S1552" s="50">
        <v>29.268885950423357</v>
      </c>
      <c r="T1552" s="50">
        <v>37.609748710085817</v>
      </c>
    </row>
    <row r="1553" spans="1:20" x14ac:dyDescent="0.25">
      <c r="A1553" t="str">
        <f t="shared" si="31"/>
        <v>321 groothandelaars-verdelers in geneesmiddelen</v>
      </c>
      <c r="B1553" s="10">
        <v>321</v>
      </c>
      <c r="C1553" s="3" t="s">
        <v>6</v>
      </c>
      <c r="D1553" s="50">
        <v>238</v>
      </c>
      <c r="E1553" s="50">
        <v>266</v>
      </c>
      <c r="F1553" s="50">
        <v>290</v>
      </c>
      <c r="G1553" s="50">
        <v>334</v>
      </c>
      <c r="H1553" s="50">
        <v>361</v>
      </c>
      <c r="I1553" s="50">
        <v>397</v>
      </c>
      <c r="J1553" s="50">
        <v>365</v>
      </c>
      <c r="K1553" s="50">
        <v>362</v>
      </c>
      <c r="L1553" s="50">
        <v>376</v>
      </c>
      <c r="M1553" s="50">
        <v>386</v>
      </c>
      <c r="N1553" s="50">
        <v>390.34182744790888</v>
      </c>
      <c r="O1553" s="284">
        <v>410.42669327720688</v>
      </c>
      <c r="P1553" s="50">
        <v>426.13880576352221</v>
      </c>
      <c r="Q1553" s="50">
        <v>409.44256259881445</v>
      </c>
      <c r="R1553" s="50">
        <v>398.94938096368833</v>
      </c>
      <c r="S1553" s="50">
        <v>391.06075987662575</v>
      </c>
      <c r="T1553" s="50">
        <v>367.09941934831443</v>
      </c>
    </row>
    <row r="1554" spans="1:20" x14ac:dyDescent="0.25">
      <c r="A1554" t="str">
        <f t="shared" si="31"/>
        <v>321 groothandelaars-verdelers in geneesmiddelen</v>
      </c>
      <c r="B1554" s="10">
        <v>321</v>
      </c>
      <c r="C1554" s="3" t="s">
        <v>86</v>
      </c>
      <c r="D1554" s="193">
        <v>0.98936307530069523</v>
      </c>
      <c r="E1554" s="192"/>
      <c r="F1554" s="192"/>
      <c r="G1554" s="192"/>
      <c r="H1554" s="192"/>
      <c r="I1554" s="192"/>
      <c r="J1554" s="192"/>
      <c r="K1554" s="192"/>
      <c r="L1554" s="192"/>
      <c r="M1554" s="192"/>
      <c r="N1554" s="192"/>
      <c r="O1554" s="286"/>
      <c r="P1554" s="192"/>
      <c r="Q1554" s="192"/>
      <c r="R1554" s="192"/>
      <c r="S1554" s="192"/>
      <c r="T1554" s="192"/>
    </row>
    <row r="1555" spans="1:20" x14ac:dyDescent="0.25">
      <c r="A1555" t="str">
        <f t="shared" si="31"/>
        <v>321 groothandelaars-verdelers in geneesmiddelen</v>
      </c>
      <c r="B1555" s="10">
        <v>321</v>
      </c>
      <c r="C1555" s="3" t="s">
        <v>87</v>
      </c>
      <c r="D1555" s="192"/>
      <c r="E1555" s="193">
        <v>-1.4669397443161758E-2</v>
      </c>
      <c r="F1555" s="193">
        <v>-1.7737468829134073E-2</v>
      </c>
      <c r="G1555" s="193">
        <v>-2.5076101970305742E-2</v>
      </c>
      <c r="H1555" s="193">
        <v>-2.5308293035297136E-3</v>
      </c>
      <c r="I1555" s="193">
        <v>-6.3378303414974857E-3</v>
      </c>
      <c r="J1555" s="193">
        <v>7.3977126249152869E-3</v>
      </c>
      <c r="K1555" s="193">
        <v>5.1309930134689985E-2</v>
      </c>
      <c r="L1555" s="193">
        <v>-1.944441879462E-2</v>
      </c>
      <c r="M1555" s="193">
        <v>-5.3184623496523864E-3</v>
      </c>
      <c r="N1555" s="193">
        <v>-1.2271695564867846E-2</v>
      </c>
      <c r="O1555" s="285">
        <v>-3.9640096515057288E-3</v>
      </c>
      <c r="P1555" s="193">
        <v>-3.9640096515054513E-3</v>
      </c>
      <c r="Q1555" s="193">
        <v>-3.9640096515056733E-3</v>
      </c>
      <c r="R1555" s="193">
        <v>-3.9640096515055623E-3</v>
      </c>
      <c r="S1555" s="193">
        <v>-3.9640096515054513E-3</v>
      </c>
      <c r="T1555" s="193">
        <v>-3.9640096515058398E-3</v>
      </c>
    </row>
    <row r="1556" spans="1:20" x14ac:dyDescent="0.25">
      <c r="A1556" t="str">
        <f t="shared" si="31"/>
        <v>321 groothandelaars-verdelers in geneesmiddelen</v>
      </c>
      <c r="B1556" s="10">
        <v>321</v>
      </c>
      <c r="C1556" s="3" t="s">
        <v>88</v>
      </c>
      <c r="D1556" s="194"/>
      <c r="E1556" s="50">
        <v>0.55675917398540964</v>
      </c>
      <c r="F1556" s="50">
        <v>0.55369110259943732</v>
      </c>
      <c r="G1556" s="50">
        <v>0</v>
      </c>
      <c r="H1556" s="50">
        <v>1.7066932263751249</v>
      </c>
      <c r="I1556" s="50">
        <v>0.56509074108707391</v>
      </c>
      <c r="J1556" s="50">
        <v>0.57882628405348668</v>
      </c>
      <c r="K1556" s="50">
        <v>2.4909540062530455</v>
      </c>
      <c r="L1556" s="50">
        <v>0.5519841526339514</v>
      </c>
      <c r="M1556" s="50">
        <v>3.3966606544735143</v>
      </c>
      <c r="N1556" s="50">
        <v>0.55915687586370355</v>
      </c>
      <c r="O1556" s="284">
        <v>1.2460198621120642</v>
      </c>
      <c r="P1556" s="50">
        <v>1.2562750525462649</v>
      </c>
      <c r="Q1556" s="50">
        <v>1.2958228012185729</v>
      </c>
      <c r="R1556" s="50">
        <v>1.3235263795105592</v>
      </c>
      <c r="S1556" s="50">
        <v>1.3432316902967976</v>
      </c>
      <c r="T1556" s="50">
        <v>1.3542713489343305</v>
      </c>
    </row>
    <row r="1557" spans="1:20" x14ac:dyDescent="0.25">
      <c r="A1557" t="str">
        <f t="shared" si="31"/>
        <v>321 groothandelaars-verdelers in geneesmiddelen</v>
      </c>
      <c r="B1557" s="10">
        <v>321</v>
      </c>
      <c r="C1557" s="3" t="s">
        <v>89</v>
      </c>
      <c r="D1557" s="194"/>
      <c r="E1557" s="50">
        <v>16.150142033687242</v>
      </c>
      <c r="F1557" s="50">
        <v>15.044283066458501</v>
      </c>
      <c r="G1557" s="50">
        <v>15.614760131451387</v>
      </c>
      <c r="H1557" s="50">
        <v>19.38857990359363</v>
      </c>
      <c r="I1557" s="50">
        <v>21.170157676606159</v>
      </c>
      <c r="J1557" s="50">
        <v>20.202720341726121</v>
      </c>
      <c r="K1557" s="50">
        <v>20.900653619292569</v>
      </c>
      <c r="L1557" s="50">
        <v>10.976625344709895</v>
      </c>
      <c r="M1557" s="50">
        <v>12.851215483654103</v>
      </c>
      <c r="N1557" s="50">
        <v>15.189250418304653</v>
      </c>
      <c r="O1557" s="284">
        <v>19.337678883942644</v>
      </c>
      <c r="P1557" s="50">
        <v>19.496834917919603</v>
      </c>
      <c r="Q1557" s="50">
        <v>20.110598540524812</v>
      </c>
      <c r="R1557" s="50">
        <v>20.54054586097806</v>
      </c>
      <c r="S1557" s="50">
        <v>20.846363596215983</v>
      </c>
      <c r="T1557" s="50">
        <v>21.017694230832888</v>
      </c>
    </row>
    <row r="1558" spans="1:20" x14ac:dyDescent="0.25">
      <c r="A1558" t="str">
        <f t="shared" si="31"/>
        <v>321 groothandelaars-verdelers in geneesmiddelen</v>
      </c>
      <c r="B1558" s="10">
        <v>321</v>
      </c>
      <c r="C1558" s="3" t="s">
        <v>90</v>
      </c>
      <c r="D1558" s="194"/>
      <c r="E1558" s="50">
        <v>22.890239755981916</v>
      </c>
      <c r="F1558" s="50">
        <v>21.027401433217911</v>
      </c>
      <c r="G1558" s="50">
        <v>18.991659147469502</v>
      </c>
      <c r="H1558" s="50">
        <v>23.384430559686585</v>
      </c>
      <c r="I1558" s="50">
        <v>25.441430670920475</v>
      </c>
      <c r="J1558" s="50">
        <v>29.908025470314673</v>
      </c>
      <c r="K1558" s="50">
        <v>39.918070407477899</v>
      </c>
      <c r="L1558" s="50">
        <v>24.111666799626882</v>
      </c>
      <c r="M1558" s="50">
        <v>27.394737264157747</v>
      </c>
      <c r="N1558" s="50">
        <v>25.826136263998642</v>
      </c>
      <c r="O1558" s="284">
        <v>29.790066348362277</v>
      </c>
      <c r="P1558" s="50">
        <v>30.035249280624807</v>
      </c>
      <c r="Q1558" s="50">
        <v>30.980763949130477</v>
      </c>
      <c r="R1558" s="50">
        <v>31.643106067823865</v>
      </c>
      <c r="S1558" s="50">
        <v>32.114224172427861</v>
      </c>
      <c r="T1558" s="50">
        <v>32.378162311197045</v>
      </c>
    </row>
    <row r="1559" spans="1:20" x14ac:dyDescent="0.25">
      <c r="A1559" t="str">
        <f t="shared" si="31"/>
        <v>321 groothandelaars-verdelers in geneesmiddelen</v>
      </c>
      <c r="B1559" s="10">
        <v>321</v>
      </c>
      <c r="C1559" s="3" t="s">
        <v>91</v>
      </c>
      <c r="D1559" s="194"/>
      <c r="E1559" s="50">
        <v>28.988134594201473</v>
      </c>
      <c r="F1559" s="50">
        <v>29.4699947469447</v>
      </c>
      <c r="G1559" s="50">
        <v>27.559082567654141</v>
      </c>
      <c r="H1559" s="50">
        <v>31.163236445163619</v>
      </c>
      <c r="I1559" s="50">
        <v>27.258863585787928</v>
      </c>
      <c r="J1559" s="50">
        <v>29.811279231237929</v>
      </c>
      <c r="K1559" s="50">
        <v>39.191950004358738</v>
      </c>
      <c r="L1559" s="50">
        <v>22.055646175528654</v>
      </c>
      <c r="M1559" s="50">
        <v>24.417664675644325</v>
      </c>
      <c r="N1559" s="50">
        <v>24.395784425134064</v>
      </c>
      <c r="O1559" s="284">
        <v>25.071724631179311</v>
      </c>
      <c r="P1559" s="50">
        <v>25.880331667891987</v>
      </c>
      <c r="Q1559" s="50">
        <v>26.712672617935034</v>
      </c>
      <c r="R1559" s="50">
        <v>27.565371664586767</v>
      </c>
      <c r="S1559" s="50">
        <v>29.071713647949412</v>
      </c>
      <c r="T1559" s="50">
        <v>29.819367171740289</v>
      </c>
    </row>
    <row r="1560" spans="1:20" x14ac:dyDescent="0.25">
      <c r="A1560" t="str">
        <f t="shared" si="31"/>
        <v>321 groothandelaars-verdelers in geneesmiddelen</v>
      </c>
      <c r="B1560" s="10">
        <v>321</v>
      </c>
      <c r="C1560" s="3" t="s">
        <v>92</v>
      </c>
      <c r="D1560" s="194"/>
      <c r="E1560" s="50">
        <v>21.134333981375711</v>
      </c>
      <c r="F1560" s="50">
        <v>23.323332358450333</v>
      </c>
      <c r="G1560" s="50">
        <v>22.366313244515695</v>
      </c>
      <c r="H1560" s="50">
        <v>31.365064264628607</v>
      </c>
      <c r="I1560" s="50">
        <v>27.535085896315419</v>
      </c>
      <c r="J1560" s="50">
        <v>29.783028388026633</v>
      </c>
      <c r="K1560" s="50">
        <v>39.342328918057511</v>
      </c>
      <c r="L1560" s="50">
        <v>19.27080773042772</v>
      </c>
      <c r="M1560" s="50">
        <v>23.832579020761241</v>
      </c>
      <c r="N1560" s="50">
        <v>21.093478273259738</v>
      </c>
      <c r="O1560" s="284">
        <v>24.250613169920005</v>
      </c>
      <c r="P1560" s="50">
        <v>23.574648886479331</v>
      </c>
      <c r="Q1560" s="50">
        <v>23.471520923695159</v>
      </c>
      <c r="R1560" s="50">
        <v>23.016054959644247</v>
      </c>
      <c r="S1560" s="50">
        <v>22.789835305317514</v>
      </c>
      <c r="T1560" s="50">
        <v>21.969855372292358</v>
      </c>
    </row>
    <row r="1561" spans="1:20" x14ac:dyDescent="0.25">
      <c r="A1561" t="str">
        <f t="shared" si="31"/>
        <v>321 groothandelaars-verdelers in geneesmiddelen</v>
      </c>
      <c r="B1561" s="10">
        <v>321</v>
      </c>
      <c r="C1561" s="3" t="s">
        <v>93</v>
      </c>
      <c r="D1561" s="194"/>
      <c r="E1561" s="50">
        <v>21.831587960049553</v>
      </c>
      <c r="F1561" s="50">
        <v>17.990829451496012</v>
      </c>
      <c r="G1561" s="50">
        <v>14.409709927196056</v>
      </c>
      <c r="H1561" s="50">
        <v>18.8550814379029</v>
      </c>
      <c r="I1561" s="50">
        <v>18.532985394101111</v>
      </c>
      <c r="J1561" s="50">
        <v>20.575126686953045</v>
      </c>
      <c r="K1561" s="50">
        <v>33.499630462518702</v>
      </c>
      <c r="L1561" s="50">
        <v>14.000524284326856</v>
      </c>
      <c r="M1561" s="50">
        <v>17.97806656898263</v>
      </c>
      <c r="N1561" s="50">
        <v>15.898465725014701</v>
      </c>
      <c r="O1561" s="284">
        <v>17.164222358377511</v>
      </c>
      <c r="P1561" s="50">
        <v>17.176543299015346</v>
      </c>
      <c r="Q1561" s="50">
        <v>16.859517125771131</v>
      </c>
      <c r="R1561" s="50">
        <v>16.703882916221591</v>
      </c>
      <c r="S1561" s="50">
        <v>16.546035095025225</v>
      </c>
      <c r="T1561" s="50">
        <v>17.639981163086961</v>
      </c>
    </row>
    <row r="1562" spans="1:20" x14ac:dyDescent="0.25">
      <c r="A1562" t="str">
        <f t="shared" si="31"/>
        <v>321 groothandelaars-verdelers in geneesmiddelen</v>
      </c>
      <c r="B1562" s="10">
        <v>321</v>
      </c>
      <c r="C1562" s="3" t="s">
        <v>94</v>
      </c>
      <c r="D1562" s="194"/>
      <c r="E1562" s="50">
        <v>15.606911190535774</v>
      </c>
      <c r="F1562" s="50">
        <v>15.409510269321743</v>
      </c>
      <c r="G1562" s="50">
        <v>13.702240703802358</v>
      </c>
      <c r="H1562" s="50">
        <v>21.506356639249891</v>
      </c>
      <c r="I1562" s="50">
        <v>19.623296479678647</v>
      </c>
      <c r="J1562" s="50">
        <v>23.967327781807576</v>
      </c>
      <c r="K1562" s="50">
        <v>33.532484814332435</v>
      </c>
      <c r="L1562" s="50">
        <v>10.22496137033839</v>
      </c>
      <c r="M1562" s="50">
        <v>12.938243181524596</v>
      </c>
      <c r="N1562" s="50">
        <v>11.139700445373478</v>
      </c>
      <c r="O1562" s="284">
        <v>12.545192390255668</v>
      </c>
      <c r="P1562" s="50">
        <v>13.749237721002135</v>
      </c>
      <c r="Q1562" s="50">
        <v>14.078289730348018</v>
      </c>
      <c r="R1562" s="50">
        <v>14.601827164970436</v>
      </c>
      <c r="S1562" s="50">
        <v>14.040760553144469</v>
      </c>
      <c r="T1562" s="50">
        <v>13.602031320532753</v>
      </c>
    </row>
    <row r="1563" spans="1:20" x14ac:dyDescent="0.25">
      <c r="A1563" t="str">
        <f t="shared" si="31"/>
        <v>321 groothandelaars-verdelers in geneesmiddelen</v>
      </c>
      <c r="B1563" s="10">
        <v>321</v>
      </c>
      <c r="C1563" s="3" t="s">
        <v>95</v>
      </c>
      <c r="D1563" s="192"/>
      <c r="E1563" s="50">
        <v>10.696039037569577</v>
      </c>
      <c r="F1563" s="50">
        <v>10.144446554107866</v>
      </c>
      <c r="G1563" s="50">
        <v>8.7371422729320027</v>
      </c>
      <c r="H1563" s="50">
        <v>16.275125175713352</v>
      </c>
      <c r="I1563" s="50">
        <v>14.468627307092099</v>
      </c>
      <c r="J1563" s="50">
        <v>18.274501023333432</v>
      </c>
      <c r="K1563" s="50">
        <v>31.887288451363588</v>
      </c>
      <c r="L1563" s="50">
        <v>9.4076064612913068</v>
      </c>
      <c r="M1563" s="50">
        <v>13.500277871340309</v>
      </c>
      <c r="N1563" s="50">
        <v>11.469933772497395</v>
      </c>
      <c r="O1563" s="284">
        <v>13.547937696503761</v>
      </c>
      <c r="P1563" s="50">
        <v>11.32127850509411</v>
      </c>
      <c r="Q1563" s="50">
        <v>9.6000774665251427</v>
      </c>
      <c r="R1563" s="50">
        <v>9.4463133990475274</v>
      </c>
      <c r="S1563" s="50">
        <v>9.5858727025838757</v>
      </c>
      <c r="T1563" s="50">
        <v>9.3829120663857886</v>
      </c>
    </row>
    <row r="1564" spans="1:20" x14ac:dyDescent="0.25">
      <c r="A1564" t="str">
        <f t="shared" si="31"/>
        <v>321 groothandelaars-verdelers in geneesmiddelen</v>
      </c>
      <c r="B1564" s="10">
        <v>321</v>
      </c>
      <c r="C1564" s="3" t="s">
        <v>96</v>
      </c>
      <c r="D1564" s="192"/>
      <c r="E1564" s="50">
        <v>9.2886254141838069</v>
      </c>
      <c r="F1564" s="50">
        <v>9.8799891218260996</v>
      </c>
      <c r="G1564" s="50">
        <v>8.7168497872136346</v>
      </c>
      <c r="H1564" s="50">
        <v>15.885262982180826</v>
      </c>
      <c r="I1564" s="50">
        <v>14.558843550860702</v>
      </c>
      <c r="J1564" s="50">
        <v>20.302109754688356</v>
      </c>
      <c r="K1564" s="50">
        <v>30.647547127695997</v>
      </c>
      <c r="L1564" s="50">
        <v>12.571096246038033</v>
      </c>
      <c r="M1564" s="50">
        <v>15.995159491858749</v>
      </c>
      <c r="N1564" s="50">
        <v>14.267041777146451</v>
      </c>
      <c r="O1564" s="284">
        <v>15.942652843261982</v>
      </c>
      <c r="P1564" s="50">
        <v>16.223442460539356</v>
      </c>
      <c r="Q1564" s="50">
        <v>16.418593500982304</v>
      </c>
      <c r="R1564" s="50">
        <v>15.921787805923957</v>
      </c>
      <c r="S1564" s="50">
        <v>15.677851546881969</v>
      </c>
      <c r="T1564" s="50">
        <v>15.228852523170346</v>
      </c>
    </row>
    <row r="1565" spans="1:20" x14ac:dyDescent="0.25">
      <c r="A1565" t="str">
        <f t="shared" si="31"/>
        <v>321 groothandelaars-verdelers in geneesmiddelen</v>
      </c>
      <c r="B1565" s="10">
        <v>321</v>
      </c>
      <c r="C1565" s="3" t="s">
        <v>97</v>
      </c>
      <c r="D1565" s="192"/>
      <c r="E1565" s="50">
        <v>13.77935633801369</v>
      </c>
      <c r="F1565" s="50">
        <v>13.629020840101045</v>
      </c>
      <c r="G1565" s="50">
        <v>16.789888257211945</v>
      </c>
      <c r="H1565" s="50">
        <v>20.534494538365227</v>
      </c>
      <c r="I1565" s="50">
        <v>28.375206251990477</v>
      </c>
      <c r="J1565" s="50">
        <v>31.237681782224385</v>
      </c>
      <c r="K1565" s="50">
        <v>31.247161327337924</v>
      </c>
      <c r="L1565" s="50">
        <v>19.90341593896002</v>
      </c>
      <c r="M1565" s="50">
        <v>27.893979737330248</v>
      </c>
      <c r="N1565" s="50">
        <v>28.928123682961413</v>
      </c>
      <c r="O1565" s="284">
        <v>33.642117932429954</v>
      </c>
      <c r="P1565" s="50">
        <v>36.46878662348319</v>
      </c>
      <c r="Q1565" s="50">
        <v>39.58987573525701</v>
      </c>
      <c r="R1565" s="50">
        <v>35.824746204921965</v>
      </c>
      <c r="S1565" s="50">
        <v>33.087935945175047</v>
      </c>
      <c r="T1565" s="50">
        <v>31.983351151522012</v>
      </c>
    </row>
    <row r="1566" spans="1:20" x14ac:dyDescent="0.25">
      <c r="A1566" t="str">
        <f t="shared" si="31"/>
        <v>321 groothandelaars-verdelers in geneesmiddelen</v>
      </c>
      <c r="B1566" s="10">
        <v>321</v>
      </c>
      <c r="C1566" s="3" t="s">
        <v>98</v>
      </c>
      <c r="D1566" s="192"/>
      <c r="E1566" s="50">
        <v>0.29587943294059998</v>
      </c>
      <c r="F1566" s="50">
        <v>0.72435822542163841</v>
      </c>
      <c r="G1566" s="50">
        <v>0.82519807165893599</v>
      </c>
      <c r="H1566" s="50">
        <v>1.1205479922695243</v>
      </c>
      <c r="I1566" s="50">
        <v>1.8752554028635711</v>
      </c>
      <c r="J1566" s="50">
        <v>1.8700750919221474</v>
      </c>
      <c r="K1566" s="50">
        <v>2.1391904404815172</v>
      </c>
      <c r="L1566" s="50">
        <v>1.4316469511884176</v>
      </c>
      <c r="M1566" s="50">
        <v>1.4156158640742842</v>
      </c>
      <c r="N1566" s="50">
        <v>1.5033741834859391</v>
      </c>
      <c r="O1566" s="284">
        <v>1.7522784375500462</v>
      </c>
      <c r="P1566" s="50">
        <v>2.6646687950133363</v>
      </c>
      <c r="Q1566" s="50">
        <v>2.9483586078023518</v>
      </c>
      <c r="R1566" s="50">
        <v>3.6511694465436055</v>
      </c>
      <c r="S1566" s="50">
        <v>4.1147836782995304</v>
      </c>
      <c r="T1566" s="50">
        <v>4.6433654632362096</v>
      </c>
    </row>
    <row r="1567" spans="1:20" x14ac:dyDescent="0.25">
      <c r="A1567" t="str">
        <f t="shared" si="31"/>
        <v>321 groothandelaars-verdelers in geneesmiddelen</v>
      </c>
      <c r="B1567" s="10">
        <v>321</v>
      </c>
      <c r="C1567" s="3" t="s">
        <v>26</v>
      </c>
      <c r="D1567" s="194"/>
      <c r="E1567" s="50">
        <v>23.363861185138095</v>
      </c>
      <c r="F1567" s="50">
        <v>24.233368187348784</v>
      </c>
      <c r="G1567" s="50">
        <v>26.331936116084517</v>
      </c>
      <c r="H1567" s="50">
        <v>37.540305512815578</v>
      </c>
      <c r="I1567" s="50">
        <v>44.80930520571475</v>
      </c>
      <c r="J1567" s="50">
        <v>53.409866628834891</v>
      </c>
      <c r="K1567" s="50">
        <v>64.033898895515435</v>
      </c>
      <c r="L1567" s="50">
        <v>33.906159136186474</v>
      </c>
      <c r="M1567" s="50">
        <v>45.304755093263282</v>
      </c>
      <c r="N1567" s="50">
        <v>44.698539643593804</v>
      </c>
      <c r="O1567" s="284">
        <v>51.337049213241983</v>
      </c>
      <c r="P1567" s="50">
        <v>55.356897879035877</v>
      </c>
      <c r="Q1567" s="50">
        <v>58.956827844041669</v>
      </c>
      <c r="R1567" s="50">
        <v>55.397703457389525</v>
      </c>
      <c r="S1567" s="50">
        <v>52.880571170356546</v>
      </c>
      <c r="T1567" s="50">
        <v>51.855569137928569</v>
      </c>
    </row>
    <row r="1568" spans="1:20" x14ac:dyDescent="0.25">
      <c r="A1568" t="str">
        <f t="shared" si="31"/>
        <v>321 groothandelaars-verdelers in geneesmiddelen</v>
      </c>
      <c r="B1568" s="10">
        <v>321</v>
      </c>
      <c r="C1568" s="3" t="s">
        <v>19</v>
      </c>
      <c r="D1568" s="194"/>
      <c r="E1568" s="50">
        <v>161.21800891252474</v>
      </c>
      <c r="F1568" s="50">
        <v>157.1968571699453</v>
      </c>
      <c r="G1568" s="50">
        <v>147.71284411110568</v>
      </c>
      <c r="H1568" s="50">
        <v>201.18487316512932</v>
      </c>
      <c r="I1568" s="50">
        <v>199.40484295730366</v>
      </c>
      <c r="J1568" s="50">
        <v>226.51070183628781</v>
      </c>
      <c r="K1568" s="50">
        <v>304.79725957916997</v>
      </c>
      <c r="L1568" s="50">
        <v>144.50598145507013</v>
      </c>
      <c r="M1568" s="50">
        <v>181.61419981380175</v>
      </c>
      <c r="N1568" s="50">
        <v>170.27044584304016</v>
      </c>
      <c r="O1568" s="284">
        <v>194.29050455389523</v>
      </c>
      <c r="P1568" s="50">
        <v>197.84729720960951</v>
      </c>
      <c r="Q1568" s="50">
        <v>202.06609099919001</v>
      </c>
      <c r="R1568" s="50">
        <v>200.23833187017263</v>
      </c>
      <c r="S1568" s="50">
        <v>199.21860793331768</v>
      </c>
      <c r="T1568" s="50">
        <v>199.019844122931</v>
      </c>
    </row>
    <row r="1569" spans="1:20" x14ac:dyDescent="0.25">
      <c r="A1569" t="str">
        <f t="shared" si="31"/>
        <v>321 groothandelaars-verdelers in geneesmiddelen</v>
      </c>
      <c r="B1569" s="10">
        <v>321</v>
      </c>
      <c r="C1569" s="3" t="s">
        <v>20</v>
      </c>
      <c r="D1569" s="194"/>
      <c r="E1569" s="193">
        <v>0.1449209138776493</v>
      </c>
      <c r="F1569" s="193">
        <v>0.15415936821911219</v>
      </c>
      <c r="G1569" s="193">
        <v>0.17826436336354293</v>
      </c>
      <c r="H1569" s="193">
        <v>0.18659606421802447</v>
      </c>
      <c r="I1569" s="193">
        <v>0.22471523028810925</v>
      </c>
      <c r="J1569" s="193">
        <v>0.23579400971278278</v>
      </c>
      <c r="K1569" s="193">
        <v>0.21008685899580035</v>
      </c>
      <c r="L1569" s="193">
        <v>0.2346349873878999</v>
      </c>
      <c r="M1569" s="193">
        <v>0.24945601797497968</v>
      </c>
      <c r="N1569" s="193">
        <v>0.26251496213734066</v>
      </c>
      <c r="O1569" s="285">
        <v>0.26422829736901188</v>
      </c>
      <c r="P1569" s="193">
        <v>0.27979607838861686</v>
      </c>
      <c r="Q1569" s="193">
        <v>0.29177002213735109</v>
      </c>
      <c r="R1569" s="193">
        <v>0.27665883420017406</v>
      </c>
      <c r="S1569" s="193">
        <v>0.2654399190865579</v>
      </c>
      <c r="T1569" s="193">
        <v>0.26055476712110331</v>
      </c>
    </row>
    <row r="1570" spans="1:20" x14ac:dyDescent="0.25">
      <c r="A1570" t="str">
        <f t="shared" si="31"/>
        <v>321 groothandelaars-verdelers in geneesmiddelen</v>
      </c>
      <c r="B1570" s="10">
        <v>321</v>
      </c>
      <c r="C1570" s="3" t="s">
        <v>29</v>
      </c>
      <c r="D1570" s="194"/>
      <c r="E1570" s="50">
        <v>161.21800891252474</v>
      </c>
      <c r="F1570" s="50">
        <v>157.1968571699453</v>
      </c>
      <c r="G1570" s="50">
        <v>147.71284411110568</v>
      </c>
      <c r="H1570" s="50">
        <v>190.18487316512932</v>
      </c>
      <c r="I1570" s="50">
        <v>199.40484295730366</v>
      </c>
      <c r="J1570" s="50">
        <v>176.51070183628781</v>
      </c>
      <c r="K1570" s="50">
        <v>87.797259579169975</v>
      </c>
      <c r="L1570" s="50">
        <v>144.50598145507013</v>
      </c>
      <c r="M1570" s="50">
        <v>181.61419981380175</v>
      </c>
      <c r="N1570" s="50">
        <v>170.27044584304016</v>
      </c>
      <c r="O1570" s="284">
        <v>189.49223506205243</v>
      </c>
      <c r="P1570" s="50">
        <v>193.06202577588493</v>
      </c>
      <c r="Q1570" s="50">
        <v>197.29378241307586</v>
      </c>
      <c r="R1570" s="50">
        <v>195.47895101653981</v>
      </c>
      <c r="S1570" s="50">
        <v>194.47211979216183</v>
      </c>
      <c r="T1570" s="50">
        <v>194.28621376911556</v>
      </c>
    </row>
    <row r="1571" spans="1:20" x14ac:dyDescent="0.25">
      <c r="A1571" t="str">
        <f t="shared" si="31"/>
        <v>322.01 erkende ondernemingen v. buurtwerken of -diensten</v>
      </c>
      <c r="B1571" s="10" t="s">
        <v>159</v>
      </c>
      <c r="C1571" s="3" t="s">
        <v>25</v>
      </c>
      <c r="D1571" s="50">
        <v>60836</v>
      </c>
      <c r="E1571" s="50">
        <v>64543</v>
      </c>
      <c r="F1571" s="50">
        <v>69036</v>
      </c>
      <c r="G1571" s="50">
        <v>72393</v>
      </c>
      <c r="H1571" s="50">
        <v>74606</v>
      </c>
      <c r="I1571" s="50">
        <v>76448</v>
      </c>
      <c r="J1571" s="50">
        <v>77920</v>
      </c>
      <c r="K1571" s="50">
        <v>79120</v>
      </c>
      <c r="L1571" s="50">
        <v>76872</v>
      </c>
      <c r="M1571" s="50">
        <v>78130</v>
      </c>
      <c r="N1571" s="50">
        <v>79179.966289909469</v>
      </c>
      <c r="O1571" s="284">
        <v>81294.294186308995</v>
      </c>
      <c r="P1571" s="50">
        <v>83465.080586834723</v>
      </c>
      <c r="Q1571" s="50">
        <v>85693.833092409681</v>
      </c>
      <c r="R1571" s="50">
        <v>87982.099561143637</v>
      </c>
      <c r="S1571" s="50">
        <v>90331.469183313209</v>
      </c>
      <c r="T1571" s="50">
        <v>92743.573585047139</v>
      </c>
    </row>
    <row r="1572" spans="1:20" x14ac:dyDescent="0.25">
      <c r="A1572" t="str">
        <f t="shared" si="31"/>
        <v>322.01 erkende ondernemingen v. buurtwerken of -diensten</v>
      </c>
      <c r="B1572" s="10" t="s">
        <v>159</v>
      </c>
      <c r="C1572" s="3" t="s">
        <v>83</v>
      </c>
      <c r="D1572" s="192"/>
      <c r="E1572" s="50">
        <v>3707</v>
      </c>
      <c r="F1572" s="50">
        <v>4493</v>
      </c>
      <c r="G1572" s="50">
        <v>3357</v>
      </c>
      <c r="H1572" s="50">
        <v>2213</v>
      </c>
      <c r="I1572" s="50">
        <v>1842</v>
      </c>
      <c r="J1572" s="50">
        <v>1472</v>
      </c>
      <c r="K1572" s="50">
        <v>1200</v>
      </c>
      <c r="L1572" s="50">
        <v>-2248</v>
      </c>
      <c r="M1572" s="50">
        <v>1258</v>
      </c>
      <c r="N1572" s="50">
        <v>1049.9662899094692</v>
      </c>
      <c r="O1572" s="284">
        <v>2114.3278963995253</v>
      </c>
      <c r="P1572" s="50">
        <v>2170.7864005257288</v>
      </c>
      <c r="Q1572" s="50">
        <v>2228.7525055749575</v>
      </c>
      <c r="R1572" s="50">
        <v>2288.2664687339566</v>
      </c>
      <c r="S1572" s="50">
        <v>2349.3696221695718</v>
      </c>
      <c r="T1572" s="50">
        <v>2412.10440173393</v>
      </c>
    </row>
    <row r="1573" spans="1:20" x14ac:dyDescent="0.25">
      <c r="A1573" t="str">
        <f t="shared" si="31"/>
        <v>322.01 erkende ondernemingen v. buurtwerken of -diensten</v>
      </c>
      <c r="B1573" s="10" t="s">
        <v>159</v>
      </c>
      <c r="C1573" s="3" t="s">
        <v>84</v>
      </c>
      <c r="D1573" s="192"/>
      <c r="E1573" s="193">
        <v>1.0609343152081006</v>
      </c>
      <c r="F1573" s="193">
        <v>1.0696125063910882</v>
      </c>
      <c r="G1573" s="193">
        <v>1.0486268034069182</v>
      </c>
      <c r="H1573" s="193">
        <v>1.0305692539333913</v>
      </c>
      <c r="I1573" s="193">
        <v>1.0246897032410263</v>
      </c>
      <c r="J1573" s="193">
        <v>1.0192549183758894</v>
      </c>
      <c r="K1573" s="193">
        <v>1.015400410677618</v>
      </c>
      <c r="L1573" s="193">
        <v>0.97158746208291202</v>
      </c>
      <c r="M1573" s="193">
        <v>1.0163648662712041</v>
      </c>
      <c r="N1573" s="193">
        <v>1.0134387084335015</v>
      </c>
      <c r="O1573" s="285">
        <v>1.0267028137983556</v>
      </c>
      <c r="P1573" s="193">
        <v>1.0267028137983554</v>
      </c>
      <c r="Q1573" s="193">
        <v>1.0267028137983552</v>
      </c>
      <c r="R1573" s="193">
        <v>1.0267028137983554</v>
      </c>
      <c r="S1573" s="193">
        <v>1.0267028137983552</v>
      </c>
      <c r="T1573" s="193">
        <v>1.0267028137983558</v>
      </c>
    </row>
    <row r="1574" spans="1:20" x14ac:dyDescent="0.25">
      <c r="A1574" t="str">
        <f t="shared" si="31"/>
        <v>322.01 erkende ondernemingen v. buurtwerken of -diensten</v>
      </c>
      <c r="B1574" s="10" t="s">
        <v>159</v>
      </c>
      <c r="C1574" s="3" t="s">
        <v>8</v>
      </c>
      <c r="D1574" s="50">
        <v>131</v>
      </c>
      <c r="E1574" s="50">
        <v>149</v>
      </c>
      <c r="F1574" s="50">
        <v>174</v>
      </c>
      <c r="G1574" s="50">
        <v>193</v>
      </c>
      <c r="H1574" s="50">
        <v>176</v>
      </c>
      <c r="I1574" s="50">
        <v>209</v>
      </c>
      <c r="J1574" s="50">
        <v>179</v>
      </c>
      <c r="K1574" s="50">
        <v>208</v>
      </c>
      <c r="L1574" s="50">
        <v>223</v>
      </c>
      <c r="M1574" s="50">
        <v>309</v>
      </c>
      <c r="N1574" s="50">
        <v>168.38149671432291</v>
      </c>
      <c r="O1574" s="284">
        <v>174.36755788642952</v>
      </c>
      <c r="P1574" s="50">
        <v>188.607712940331</v>
      </c>
      <c r="Q1574" s="50">
        <v>203.45476940534115</v>
      </c>
      <c r="R1574" s="50">
        <v>217.74987626051609</v>
      </c>
      <c r="S1574" s="50">
        <v>232.20163351120141</v>
      </c>
      <c r="T1574" s="50">
        <v>234.64996322165084</v>
      </c>
    </row>
    <row r="1575" spans="1:20" x14ac:dyDescent="0.25">
      <c r="A1575" t="str">
        <f t="shared" si="31"/>
        <v>322.01 erkende ondernemingen v. buurtwerken of -diensten</v>
      </c>
      <c r="B1575" s="10" t="s">
        <v>159</v>
      </c>
      <c r="C1575" s="3" t="s">
        <v>9</v>
      </c>
      <c r="D1575" s="50">
        <v>3566</v>
      </c>
      <c r="E1575" s="50">
        <v>3340</v>
      </c>
      <c r="F1575" s="50">
        <v>3388</v>
      </c>
      <c r="G1575" s="50">
        <v>3454</v>
      </c>
      <c r="H1575" s="50">
        <v>3260</v>
      </c>
      <c r="I1575" s="50">
        <v>3169</v>
      </c>
      <c r="J1575" s="50">
        <v>3040</v>
      </c>
      <c r="K1575" s="50">
        <v>3003</v>
      </c>
      <c r="L1575" s="50">
        <v>2889</v>
      </c>
      <c r="M1575" s="50">
        <v>3129</v>
      </c>
      <c r="N1575" s="50">
        <v>2782.3078888141167</v>
      </c>
      <c r="O1575" s="284">
        <v>2881.2205695247126</v>
      </c>
      <c r="P1575" s="50">
        <v>3116.5225267915894</v>
      </c>
      <c r="Q1575" s="50">
        <v>3361.8528221883075</v>
      </c>
      <c r="R1575" s="50">
        <v>3598.0627938936532</v>
      </c>
      <c r="S1575" s="50">
        <v>3836.8612307196872</v>
      </c>
      <c r="T1575" s="50">
        <v>3877.3170242642645</v>
      </c>
    </row>
    <row r="1576" spans="1:20" x14ac:dyDescent="0.25">
      <c r="A1576" t="str">
        <f t="shared" si="31"/>
        <v>322.01 erkende ondernemingen v. buurtwerken of -diensten</v>
      </c>
      <c r="B1576" s="10" t="s">
        <v>159</v>
      </c>
      <c r="C1576" s="3" t="s">
        <v>10</v>
      </c>
      <c r="D1576" s="50">
        <v>6779</v>
      </c>
      <c r="E1576" s="50">
        <v>6986</v>
      </c>
      <c r="F1576" s="50">
        <v>7327</v>
      </c>
      <c r="G1576" s="50">
        <v>7562</v>
      </c>
      <c r="H1576" s="50">
        <v>7629</v>
      </c>
      <c r="I1576" s="50">
        <v>7592</v>
      </c>
      <c r="J1576" s="50">
        <v>7145</v>
      </c>
      <c r="K1576" s="50">
        <v>6855</v>
      </c>
      <c r="L1576" s="50">
        <v>6128</v>
      </c>
      <c r="M1576" s="50">
        <v>6123</v>
      </c>
      <c r="N1576" s="50">
        <v>6052.240306811178</v>
      </c>
      <c r="O1576" s="284">
        <v>6267.4010068394446</v>
      </c>
      <c r="P1576" s="50">
        <v>6779.2437097148395</v>
      </c>
      <c r="Q1576" s="50">
        <v>7312.90064547358</v>
      </c>
      <c r="R1576" s="50">
        <v>7826.7185149384677</v>
      </c>
      <c r="S1576" s="50">
        <v>8346.1669664820656</v>
      </c>
      <c r="T1576" s="50">
        <v>8434.1687959413066</v>
      </c>
    </row>
    <row r="1577" spans="1:20" x14ac:dyDescent="0.25">
      <c r="A1577" t="str">
        <f t="shared" si="31"/>
        <v>322.01 erkende ondernemingen v. buurtwerken of -diensten</v>
      </c>
      <c r="B1577" s="10" t="s">
        <v>159</v>
      </c>
      <c r="C1577" s="3" t="s">
        <v>11</v>
      </c>
      <c r="D1577" s="50">
        <v>8270</v>
      </c>
      <c r="E1577" s="50">
        <v>8697</v>
      </c>
      <c r="F1577" s="50">
        <v>9340</v>
      </c>
      <c r="G1577" s="50">
        <v>9550</v>
      </c>
      <c r="H1577" s="50">
        <v>9839</v>
      </c>
      <c r="I1577" s="50">
        <v>10050</v>
      </c>
      <c r="J1577" s="50">
        <v>10149</v>
      </c>
      <c r="K1577" s="50">
        <v>10079</v>
      </c>
      <c r="L1577" s="50">
        <v>9560</v>
      </c>
      <c r="M1577" s="50">
        <v>9354</v>
      </c>
      <c r="N1577" s="50">
        <v>9146.9219273411163</v>
      </c>
      <c r="O1577" s="284">
        <v>8721.473403334825</v>
      </c>
      <c r="P1577" s="50">
        <v>8509.0044473351736</v>
      </c>
      <c r="Q1577" s="50">
        <v>8418.4944261672899</v>
      </c>
      <c r="R1577" s="50">
        <v>8524.0215394606803</v>
      </c>
      <c r="S1577" s="50">
        <v>8896.9996070282614</v>
      </c>
      <c r="T1577" s="50">
        <v>9490.441050781832</v>
      </c>
    </row>
    <row r="1578" spans="1:20" x14ac:dyDescent="0.25">
      <c r="A1578" t="str">
        <f t="shared" si="31"/>
        <v>322.01 erkende ondernemingen v. buurtwerken of -diensten</v>
      </c>
      <c r="B1578" s="10" t="s">
        <v>159</v>
      </c>
      <c r="C1578" s="3" t="s">
        <v>12</v>
      </c>
      <c r="D1578" s="50">
        <v>8387</v>
      </c>
      <c r="E1578" s="50">
        <v>8953</v>
      </c>
      <c r="F1578" s="50">
        <v>9575</v>
      </c>
      <c r="G1578" s="50">
        <v>10044</v>
      </c>
      <c r="H1578" s="50">
        <v>10529</v>
      </c>
      <c r="I1578" s="50">
        <v>10759</v>
      </c>
      <c r="J1578" s="50">
        <v>10961</v>
      </c>
      <c r="K1578" s="50">
        <v>11274</v>
      </c>
      <c r="L1578" s="50">
        <v>10855</v>
      </c>
      <c r="M1578" s="50">
        <v>11003</v>
      </c>
      <c r="N1578" s="50">
        <v>11117.600228760137</v>
      </c>
      <c r="O1578" s="284">
        <v>11358.00309711316</v>
      </c>
      <c r="P1578" s="50">
        <v>11309.11802281069</v>
      </c>
      <c r="Q1578" s="50">
        <v>11222.003923540657</v>
      </c>
      <c r="R1578" s="50">
        <v>10994.720343607629</v>
      </c>
      <c r="S1578" s="50">
        <v>10751.320140680784</v>
      </c>
      <c r="T1578" s="50">
        <v>10251.24663821662</v>
      </c>
    </row>
    <row r="1579" spans="1:20" x14ac:dyDescent="0.25">
      <c r="A1579" t="str">
        <f t="shared" si="31"/>
        <v>322.01 erkende ondernemingen v. buurtwerken of -diensten</v>
      </c>
      <c r="B1579" s="10" t="s">
        <v>159</v>
      </c>
      <c r="C1579" s="3" t="s">
        <v>13</v>
      </c>
      <c r="D1579" s="50">
        <v>8774</v>
      </c>
      <c r="E1579" s="50">
        <v>9196</v>
      </c>
      <c r="F1579" s="50">
        <v>9658</v>
      </c>
      <c r="G1579" s="50">
        <v>10010</v>
      </c>
      <c r="H1579" s="50">
        <v>10134</v>
      </c>
      <c r="I1579" s="50">
        <v>10478</v>
      </c>
      <c r="J1579" s="50">
        <v>10796</v>
      </c>
      <c r="K1579" s="50">
        <v>11026</v>
      </c>
      <c r="L1579" s="50">
        <v>10953</v>
      </c>
      <c r="M1579" s="50">
        <v>11207</v>
      </c>
      <c r="N1579" s="50">
        <v>11560.692991500577</v>
      </c>
      <c r="O1579" s="284">
        <v>11871.124116152461</v>
      </c>
      <c r="P1579" s="50">
        <v>12262.195486736182</v>
      </c>
      <c r="Q1579" s="50">
        <v>12555.76202093338</v>
      </c>
      <c r="R1579" s="50">
        <v>12932.960010767023</v>
      </c>
      <c r="S1579" s="50">
        <v>13067.661471803071</v>
      </c>
      <c r="T1579" s="50">
        <v>13350.231741991503</v>
      </c>
    </row>
    <row r="1580" spans="1:20" x14ac:dyDescent="0.25">
      <c r="A1580" t="str">
        <f t="shared" si="31"/>
        <v>322.01 erkende ondernemingen v. buurtwerken of -diensten</v>
      </c>
      <c r="B1580" s="10" t="s">
        <v>159</v>
      </c>
      <c r="C1580" s="3" t="s">
        <v>14</v>
      </c>
      <c r="D1580" s="50">
        <v>9123</v>
      </c>
      <c r="E1580" s="50">
        <v>9404</v>
      </c>
      <c r="F1580" s="50">
        <v>9737</v>
      </c>
      <c r="G1580" s="50">
        <v>10139</v>
      </c>
      <c r="H1580" s="50">
        <v>10374</v>
      </c>
      <c r="I1580" s="50">
        <v>10447</v>
      </c>
      <c r="J1580" s="50">
        <v>10628</v>
      </c>
      <c r="K1580" s="50">
        <v>10826</v>
      </c>
      <c r="L1580" s="50">
        <v>10456</v>
      </c>
      <c r="M1580" s="50">
        <v>10645</v>
      </c>
      <c r="N1580" s="50">
        <v>11216.753853988766</v>
      </c>
      <c r="O1580" s="284">
        <v>11743.110556308975</v>
      </c>
      <c r="P1580" s="50">
        <v>12228.038953346942</v>
      </c>
      <c r="Q1580" s="50">
        <v>12767.433527857482</v>
      </c>
      <c r="R1580" s="50">
        <v>13172.742237632103</v>
      </c>
      <c r="S1580" s="50">
        <v>13588.474066693772</v>
      </c>
      <c r="T1580" s="50">
        <v>13953.35576452348</v>
      </c>
    </row>
    <row r="1581" spans="1:20" x14ac:dyDescent="0.25">
      <c r="A1581" t="str">
        <f t="shared" si="31"/>
        <v>322.01 erkende ondernemingen v. buurtwerken of -diensten</v>
      </c>
      <c r="B1581" s="10" t="s">
        <v>159</v>
      </c>
      <c r="C1581" s="3" t="s">
        <v>15</v>
      </c>
      <c r="D1581" s="50">
        <v>8302</v>
      </c>
      <c r="E1581" s="50">
        <v>9060</v>
      </c>
      <c r="F1581" s="50">
        <v>9703</v>
      </c>
      <c r="G1581" s="50">
        <v>10013</v>
      </c>
      <c r="H1581" s="50">
        <v>10170</v>
      </c>
      <c r="I1581" s="50">
        <v>10215</v>
      </c>
      <c r="J1581" s="50">
        <v>10365</v>
      </c>
      <c r="K1581" s="50">
        <v>10353</v>
      </c>
      <c r="L1581" s="50">
        <v>10122</v>
      </c>
      <c r="M1581" s="50">
        <v>10253</v>
      </c>
      <c r="N1581" s="50">
        <v>10327.50218672323</v>
      </c>
      <c r="O1581" s="284">
        <v>10564.548560899861</v>
      </c>
      <c r="P1581" s="50">
        <v>10848.282851685413</v>
      </c>
      <c r="Q1581" s="50">
        <v>11193.479356944537</v>
      </c>
      <c r="R1581" s="50">
        <v>11581.172897901277</v>
      </c>
      <c r="S1581" s="50">
        <v>12201.802023852937</v>
      </c>
      <c r="T1581" s="50">
        <v>12772.381178622987</v>
      </c>
    </row>
    <row r="1582" spans="1:20" x14ac:dyDescent="0.25">
      <c r="A1582" t="str">
        <f t="shared" si="31"/>
        <v>322.01 erkende ondernemingen v. buurtwerken of -diensten</v>
      </c>
      <c r="B1582" s="10" t="s">
        <v>159</v>
      </c>
      <c r="C1582" s="3" t="s">
        <v>16</v>
      </c>
      <c r="D1582" s="50">
        <v>5490</v>
      </c>
      <c r="E1582" s="50">
        <v>6232</v>
      </c>
      <c r="F1582" s="50">
        <v>7104</v>
      </c>
      <c r="G1582" s="50">
        <v>7824</v>
      </c>
      <c r="H1582" s="50">
        <v>8403</v>
      </c>
      <c r="I1582" s="50">
        <v>8863</v>
      </c>
      <c r="J1582" s="50">
        <v>9425</v>
      </c>
      <c r="K1582" s="50">
        <v>9697</v>
      </c>
      <c r="L1582" s="50">
        <v>9505</v>
      </c>
      <c r="M1582" s="50">
        <v>9494</v>
      </c>
      <c r="N1582" s="50">
        <v>9635.2051659187</v>
      </c>
      <c r="O1582" s="284">
        <v>9686.9717601061493</v>
      </c>
      <c r="P1582" s="50">
        <v>9826.9401619889504</v>
      </c>
      <c r="Q1582" s="50">
        <v>10005.483585329157</v>
      </c>
      <c r="R1582" s="50">
        <v>10256.079467003538</v>
      </c>
      <c r="S1582" s="50">
        <v>10329.450541972719</v>
      </c>
      <c r="T1582" s="50">
        <v>10566.739973523798</v>
      </c>
    </row>
    <row r="1583" spans="1:20" x14ac:dyDescent="0.25">
      <c r="A1583" t="str">
        <f t="shared" si="31"/>
        <v>322.01 erkende ondernemingen v. buurtwerken of -diensten</v>
      </c>
      <c r="B1583" s="10" t="s">
        <v>159</v>
      </c>
      <c r="C1583" s="3" t="s">
        <v>17</v>
      </c>
      <c r="D1583" s="50">
        <v>1692</v>
      </c>
      <c r="E1583" s="50">
        <v>2115</v>
      </c>
      <c r="F1583" s="50">
        <v>2520</v>
      </c>
      <c r="G1583" s="50">
        <v>3002</v>
      </c>
      <c r="H1583" s="50">
        <v>3393</v>
      </c>
      <c r="I1583" s="50">
        <v>3837</v>
      </c>
      <c r="J1583" s="50">
        <v>4314</v>
      </c>
      <c r="K1583" s="50">
        <v>4827</v>
      </c>
      <c r="L1583" s="50">
        <v>5086</v>
      </c>
      <c r="M1583" s="50">
        <v>5410</v>
      </c>
      <c r="N1583" s="50">
        <v>5805.6369399775185</v>
      </c>
      <c r="O1583" s="284">
        <v>6156.1787929735192</v>
      </c>
      <c r="P1583" s="50">
        <v>6310.4225646342256</v>
      </c>
      <c r="Q1583" s="50">
        <v>6406.9910877717984</v>
      </c>
      <c r="R1583" s="50">
        <v>6426.4065885761029</v>
      </c>
      <c r="S1583" s="50">
        <v>6528.178002096105</v>
      </c>
      <c r="T1583" s="50">
        <v>6564.6215749998391</v>
      </c>
    </row>
    <row r="1584" spans="1:20" x14ac:dyDescent="0.25">
      <c r="A1584" t="str">
        <f t="shared" si="31"/>
        <v>322.01 erkende ondernemingen v. buurtwerken of -diensten</v>
      </c>
      <c r="B1584" s="10" t="s">
        <v>159</v>
      </c>
      <c r="C1584" s="3" t="s">
        <v>85</v>
      </c>
      <c r="D1584" s="50">
        <v>322</v>
      </c>
      <c r="E1584" s="50">
        <v>411</v>
      </c>
      <c r="F1584" s="50">
        <v>510</v>
      </c>
      <c r="G1584" s="50">
        <v>602</v>
      </c>
      <c r="H1584" s="50">
        <v>699</v>
      </c>
      <c r="I1584" s="50">
        <v>829</v>
      </c>
      <c r="J1584" s="50">
        <v>918</v>
      </c>
      <c r="K1584" s="50">
        <v>972</v>
      </c>
      <c r="L1584" s="50">
        <v>1095</v>
      </c>
      <c r="M1584" s="50">
        <v>1203</v>
      </c>
      <c r="N1584" s="50">
        <v>1366.7233033598022</v>
      </c>
      <c r="O1584" s="284">
        <v>1869.8947651694414</v>
      </c>
      <c r="P1584" s="50">
        <v>2086.7041488503569</v>
      </c>
      <c r="Q1584" s="50">
        <v>2245.9769267981046</v>
      </c>
      <c r="R1584" s="50">
        <v>2451.4652911026619</v>
      </c>
      <c r="S1584" s="50">
        <v>2552.3534984726343</v>
      </c>
      <c r="T1584" s="50">
        <v>3248.4198789598299</v>
      </c>
    </row>
    <row r="1585" spans="1:21" x14ac:dyDescent="0.25">
      <c r="A1585" t="str">
        <f t="shared" si="31"/>
        <v>322.01 erkende ondernemingen v. buurtwerken of -diensten</v>
      </c>
      <c r="B1585" s="10" t="s">
        <v>159</v>
      </c>
      <c r="C1585" s="3" t="s">
        <v>6</v>
      </c>
      <c r="D1585" s="50">
        <v>7504</v>
      </c>
      <c r="E1585" s="50">
        <v>8758</v>
      </c>
      <c r="F1585" s="50">
        <v>10134</v>
      </c>
      <c r="G1585" s="50">
        <v>11428</v>
      </c>
      <c r="H1585" s="50">
        <v>12495</v>
      </c>
      <c r="I1585" s="50">
        <v>13529</v>
      </c>
      <c r="J1585" s="50">
        <v>14657</v>
      </c>
      <c r="K1585" s="50">
        <v>15496</v>
      </c>
      <c r="L1585" s="50">
        <v>15686</v>
      </c>
      <c r="M1585" s="50">
        <v>16107</v>
      </c>
      <c r="N1585" s="50">
        <v>16807.565409256022</v>
      </c>
      <c r="O1585" s="284">
        <v>17713.045318249107</v>
      </c>
      <c r="P1585" s="50">
        <v>18224.066875473534</v>
      </c>
      <c r="Q1585" s="50">
        <v>18658.451599899061</v>
      </c>
      <c r="R1585" s="50">
        <v>19133.951346682301</v>
      </c>
      <c r="S1585" s="50">
        <v>19409.982042541458</v>
      </c>
      <c r="T1585" s="50">
        <v>20379.781427483467</v>
      </c>
    </row>
    <row r="1586" spans="1:21" x14ac:dyDescent="0.25">
      <c r="A1586" t="str">
        <f t="shared" si="31"/>
        <v>322.01 erkende ondernemingen v. buurtwerken of -diensten</v>
      </c>
      <c r="B1586" s="10" t="s">
        <v>159</v>
      </c>
      <c r="C1586" s="41" t="s">
        <v>86</v>
      </c>
      <c r="D1586" s="193">
        <v>1.0180704882841369</v>
      </c>
      <c r="E1586" s="192"/>
      <c r="F1586" s="192"/>
      <c r="G1586" s="192"/>
      <c r="H1586" s="192"/>
      <c r="I1586" s="192"/>
      <c r="J1586" s="192"/>
      <c r="K1586" s="192"/>
      <c r="L1586" s="192"/>
      <c r="M1586" s="192"/>
      <c r="N1586" s="192"/>
      <c r="O1586" s="286"/>
      <c r="P1586" s="192"/>
      <c r="Q1586" s="192"/>
      <c r="R1586" s="192"/>
      <c r="S1586" s="192"/>
      <c r="T1586" s="192"/>
      <c r="U1586" s="8"/>
    </row>
    <row r="1587" spans="1:21" x14ac:dyDescent="0.25">
      <c r="A1587" t="str">
        <f t="shared" si="31"/>
        <v>322.01 erkende ondernemingen v. buurtwerken of -diensten</v>
      </c>
      <c r="B1587" s="10" t="s">
        <v>159</v>
      </c>
      <c r="C1587" s="41" t="s">
        <v>87</v>
      </c>
      <c r="D1587" s="192"/>
      <c r="E1587" s="193">
        <v>-2.1431913461981811E-2</v>
      </c>
      <c r="F1587" s="193">
        <v>-2.5771009053475624E-2</v>
      </c>
      <c r="G1587" s="193">
        <v>-1.5278157561390615E-2</v>
      </c>
      <c r="H1587" s="193">
        <v>-6.2493828246271699E-3</v>
      </c>
      <c r="I1587" s="193">
        <v>-3.309607478444665E-3</v>
      </c>
      <c r="J1587" s="193">
        <v>-5.9221504587625429E-4</v>
      </c>
      <c r="K1587" s="193">
        <v>1.3350388032594696E-3</v>
      </c>
      <c r="L1587" s="193">
        <v>2.3241513100612454E-2</v>
      </c>
      <c r="M1587" s="193">
        <v>8.5281100646639185E-4</v>
      </c>
      <c r="N1587" s="193">
        <v>2.3158899253177267E-3</v>
      </c>
      <c r="O1587" s="285">
        <v>-4.3161627571093319E-3</v>
      </c>
      <c r="P1587" s="193">
        <v>-4.3161627571092209E-3</v>
      </c>
      <c r="Q1587" s="193">
        <v>-4.3161627571091099E-3</v>
      </c>
      <c r="R1587" s="193">
        <v>-4.3161627571092209E-3</v>
      </c>
      <c r="S1587" s="193">
        <v>-4.3161627571091099E-3</v>
      </c>
      <c r="T1587" s="193">
        <v>-4.316162757109443E-3</v>
      </c>
    </row>
    <row r="1588" spans="1:21" x14ac:dyDescent="0.25">
      <c r="A1588" t="str">
        <f t="shared" si="31"/>
        <v>322.01 erkende ondernemingen v. buurtwerken of -diensten</v>
      </c>
      <c r="B1588" s="10" t="s">
        <v>159</v>
      </c>
      <c r="C1588" s="41" t="s">
        <v>88</v>
      </c>
      <c r="D1588" s="194"/>
      <c r="E1588" s="50">
        <v>82.610135607399258</v>
      </c>
      <c r="F1588" s="50">
        <v>93.314621363756658</v>
      </c>
      <c r="G1588" s="50">
        <v>110.79719318843929</v>
      </c>
      <c r="H1588" s="50">
        <v>124.63829079642973</v>
      </c>
      <c r="I1588" s="50">
        <v>114.17718895922674</v>
      </c>
      <c r="J1588" s="50">
        <v>136.15334690748855</v>
      </c>
      <c r="K1588" s="50">
        <v>116.95478272818406</v>
      </c>
      <c r="L1588" s="50">
        <v>140.45931094134821</v>
      </c>
      <c r="M1588" s="50">
        <v>145.59590760570086</v>
      </c>
      <c r="N1588" s="50">
        <v>202.19709340458681</v>
      </c>
      <c r="O1588" s="284">
        <v>109.06532134967924</v>
      </c>
      <c r="P1588" s="50">
        <v>112.94265762530526</v>
      </c>
      <c r="Q1588" s="50">
        <v>122.16639727205539</v>
      </c>
      <c r="R1588" s="50">
        <v>131.7832436361216</v>
      </c>
      <c r="S1588" s="50">
        <v>141.04257707424182</v>
      </c>
      <c r="T1588" s="50">
        <v>150.40337727717449</v>
      </c>
    </row>
    <row r="1589" spans="1:21" x14ac:dyDescent="0.25">
      <c r="A1589" t="str">
        <f t="shared" si="31"/>
        <v>322.01 erkende ondernemingen v. buurtwerken of -diensten</v>
      </c>
      <c r="B1589" s="10" t="s">
        <v>159</v>
      </c>
      <c r="C1589" s="41" t="s">
        <v>89</v>
      </c>
      <c r="D1589" s="194"/>
      <c r="E1589" s="50">
        <v>1400.9512630123979</v>
      </c>
      <c r="F1589" s="50">
        <v>1297.6715313417435</v>
      </c>
      <c r="G1589" s="50">
        <v>1351.8704839048328</v>
      </c>
      <c r="H1589" s="50">
        <v>1409.3910111424611</v>
      </c>
      <c r="I1589" s="50">
        <v>1339.8137476298357</v>
      </c>
      <c r="J1589" s="50">
        <v>1311.0254553424134</v>
      </c>
      <c r="K1589" s="50">
        <v>1263.5165936518101</v>
      </c>
      <c r="L1589" s="50">
        <v>1313.9234090045516</v>
      </c>
      <c r="M1589" s="50">
        <v>1199.3632383227225</v>
      </c>
      <c r="N1589" s="50">
        <v>1303.5767876137209</v>
      </c>
      <c r="O1589" s="284">
        <v>1140.688520661048</v>
      </c>
      <c r="P1589" s="50">
        <v>1181.2406679945623</v>
      </c>
      <c r="Q1589" s="50">
        <v>1277.7095895767113</v>
      </c>
      <c r="R1589" s="50">
        <v>1378.2899217730508</v>
      </c>
      <c r="S1589" s="50">
        <v>1475.1311104399176</v>
      </c>
      <c r="T1589" s="50">
        <v>1573.0335161134165</v>
      </c>
    </row>
    <row r="1590" spans="1:21" x14ac:dyDescent="0.25">
      <c r="A1590" t="str">
        <f t="shared" si="31"/>
        <v>322.01 erkende ondernemingen v. buurtwerken of -diensten</v>
      </c>
      <c r="B1590" s="10" t="s">
        <v>159</v>
      </c>
      <c r="C1590" s="41" t="s">
        <v>90</v>
      </c>
      <c r="D1590" s="194"/>
      <c r="E1590" s="50">
        <v>1928.4083816750037</v>
      </c>
      <c r="F1590" s="50">
        <v>1956.9803300611632</v>
      </c>
      <c r="G1590" s="50">
        <v>2129.3853997731658</v>
      </c>
      <c r="H1590" s="50">
        <v>2265.9571003714263</v>
      </c>
      <c r="I1590" s="50">
        <v>2308.4612301590855</v>
      </c>
      <c r="J1590" s="50">
        <v>2317.8958332245538</v>
      </c>
      <c r="K1590" s="50">
        <v>2195.1935333344559</v>
      </c>
      <c r="L1590" s="50">
        <v>2256.2642866278361</v>
      </c>
      <c r="M1590" s="50">
        <v>1879.7805234949183</v>
      </c>
      <c r="N1590" s="50">
        <v>1887.2051922330811</v>
      </c>
      <c r="O1590" s="284">
        <v>1825.2571619745954</v>
      </c>
      <c r="P1590" s="50">
        <v>1890.1461268526248</v>
      </c>
      <c r="Q1590" s="50">
        <v>2044.5095545863778</v>
      </c>
      <c r="R1590" s="50">
        <v>2205.451799879389</v>
      </c>
      <c r="S1590" s="50">
        <v>2360.4109057060141</v>
      </c>
      <c r="T1590" s="50">
        <v>2517.0681034365025</v>
      </c>
    </row>
    <row r="1591" spans="1:21" x14ac:dyDescent="0.25">
      <c r="A1591" t="str">
        <f t="shared" si="31"/>
        <v>322.01 erkende ondernemingen v. buurtwerken of -diensten</v>
      </c>
      <c r="B1591" s="10" t="s">
        <v>159</v>
      </c>
      <c r="C1591" s="41" t="s">
        <v>91</v>
      </c>
      <c r="D1591" s="194"/>
      <c r="E1591" s="50">
        <v>1760.8262761474714</v>
      </c>
      <c r="F1591" s="50">
        <v>1814.0048594805071</v>
      </c>
      <c r="G1591" s="50">
        <v>2046.1238938016527</v>
      </c>
      <c r="H1591" s="50">
        <v>2178.3536194861745</v>
      </c>
      <c r="I1591" s="50">
        <v>2273.1989273404583</v>
      </c>
      <c r="J1591" s="50">
        <v>2349.2580833844104</v>
      </c>
      <c r="K1591" s="50">
        <v>2391.9597279982995</v>
      </c>
      <c r="L1591" s="50">
        <v>2596.257183046318</v>
      </c>
      <c r="M1591" s="50">
        <v>2248.5315910658651</v>
      </c>
      <c r="N1591" s="50">
        <v>2213.7656091222179</v>
      </c>
      <c r="O1591" s="284">
        <v>2104.0945824061619</v>
      </c>
      <c r="P1591" s="50">
        <v>2006.2273499573391</v>
      </c>
      <c r="Q1591" s="50">
        <v>1957.3524625581085</v>
      </c>
      <c r="R1591" s="50">
        <v>1936.5321640242848</v>
      </c>
      <c r="S1591" s="50">
        <v>1960.8068904449722</v>
      </c>
      <c r="T1591" s="50">
        <v>2046.6041824257254</v>
      </c>
    </row>
    <row r="1592" spans="1:21" x14ac:dyDescent="0.25">
      <c r="A1592" t="str">
        <f t="shared" si="31"/>
        <v>322.01 erkende ondernemingen v. buurtwerken of -diensten</v>
      </c>
      <c r="B1592" s="10" t="s">
        <v>159</v>
      </c>
      <c r="C1592" s="41" t="s">
        <v>92</v>
      </c>
      <c r="D1592" s="194"/>
      <c r="E1592" s="50">
        <v>1385.8060025768041</v>
      </c>
      <c r="F1592" s="50">
        <v>1440.4797439238721</v>
      </c>
      <c r="G1592" s="50">
        <v>1641.0245705248269</v>
      </c>
      <c r="H1592" s="50">
        <v>1812.0897953204239</v>
      </c>
      <c r="I1592" s="50">
        <v>1930.544039077218</v>
      </c>
      <c r="J1592" s="50">
        <v>2001.9520977465195</v>
      </c>
      <c r="K1592" s="50">
        <v>2060.663335955815</v>
      </c>
      <c r="L1592" s="50">
        <v>2366.4807939987122</v>
      </c>
      <c r="M1592" s="50">
        <v>2035.5007983259673</v>
      </c>
      <c r="N1592" s="50">
        <v>2079.3516229802908</v>
      </c>
      <c r="O1592" s="284">
        <v>2027.2763125670162</v>
      </c>
      <c r="P1592" s="50">
        <v>2071.11338445817</v>
      </c>
      <c r="Q1592" s="50">
        <v>2062.1992706987012</v>
      </c>
      <c r="R1592" s="50">
        <v>2046.3141564378102</v>
      </c>
      <c r="S1592" s="50">
        <v>2004.8693654440049</v>
      </c>
      <c r="T1592" s="50">
        <v>1960.4857344701945</v>
      </c>
    </row>
    <row r="1593" spans="1:21" x14ac:dyDescent="0.25">
      <c r="A1593" t="str">
        <f t="shared" si="31"/>
        <v>322.01 erkende ondernemingen v. buurtwerken of -diensten</v>
      </c>
      <c r="B1593" s="10" t="s">
        <v>159</v>
      </c>
      <c r="C1593" s="41" t="s">
        <v>93</v>
      </c>
      <c r="D1593" s="194"/>
      <c r="E1593" s="50">
        <v>1162.0833595326387</v>
      </c>
      <c r="F1593" s="50">
        <v>1178.0733521471589</v>
      </c>
      <c r="G1593" s="50">
        <v>1338.5988151952524</v>
      </c>
      <c r="H1593" s="50">
        <v>1477.7640508640679</v>
      </c>
      <c r="I1593" s="50">
        <v>1525.8617024847333</v>
      </c>
      <c r="J1593" s="50">
        <v>1606.1301221629451</v>
      </c>
      <c r="K1593" s="50">
        <v>1675.6816849384679</v>
      </c>
      <c r="L1593" s="50">
        <v>1952.9215060668182</v>
      </c>
      <c r="M1593" s="50">
        <v>1694.7683159564567</v>
      </c>
      <c r="N1593" s="50">
        <v>1750.4667078158861</v>
      </c>
      <c r="O1593" s="284">
        <v>1729.040323317523</v>
      </c>
      <c r="P1593" s="50">
        <v>1775.4690220582081</v>
      </c>
      <c r="Q1593" s="50">
        <v>1833.9584369688407</v>
      </c>
      <c r="R1593" s="50">
        <v>1877.8648338930295</v>
      </c>
      <c r="S1593" s="50">
        <v>1934.2793182821738</v>
      </c>
      <c r="T1593" s="50">
        <v>1954.4255377097022</v>
      </c>
    </row>
    <row r="1594" spans="1:21" x14ac:dyDescent="0.25">
      <c r="A1594" t="str">
        <f t="shared" si="31"/>
        <v>322.01 erkende ondernemingen v. buurtwerken of -diensten</v>
      </c>
      <c r="B1594" s="10" t="s">
        <v>159</v>
      </c>
      <c r="C1594" s="41" t="s">
        <v>94</v>
      </c>
      <c r="D1594" s="194"/>
      <c r="E1594" s="50">
        <v>1013.535308875728</v>
      </c>
      <c r="F1594" s="50">
        <v>1003.9486301685586</v>
      </c>
      <c r="G1594" s="50">
        <v>1141.6678116044691</v>
      </c>
      <c r="H1594" s="50">
        <v>1280.3452469900808</v>
      </c>
      <c r="I1594" s="50">
        <v>1340.5180985876725</v>
      </c>
      <c r="J1594" s="50">
        <v>1378.3396856859201</v>
      </c>
      <c r="K1594" s="50">
        <v>1422.7030299849962</v>
      </c>
      <c r="L1594" s="50">
        <v>1686.3675263676794</v>
      </c>
      <c r="M1594" s="50">
        <v>1394.6363057881881</v>
      </c>
      <c r="N1594" s="50">
        <v>1435.4198724816911</v>
      </c>
      <c r="O1594" s="284">
        <v>1438.1276416902997</v>
      </c>
      <c r="P1594" s="50">
        <v>1505.6131310617614</v>
      </c>
      <c r="Q1594" s="50">
        <v>1567.786995363231</v>
      </c>
      <c r="R1594" s="50">
        <v>1636.9441024442176</v>
      </c>
      <c r="S1594" s="50">
        <v>1688.9097305156095</v>
      </c>
      <c r="T1594" s="50">
        <v>1742.2117323859093</v>
      </c>
    </row>
    <row r="1595" spans="1:21" x14ac:dyDescent="0.25">
      <c r="A1595" t="str">
        <f t="shared" si="31"/>
        <v>322.01 erkende ondernemingen v. buurtwerken of -diensten</v>
      </c>
      <c r="B1595" s="10" t="s">
        <v>159</v>
      </c>
      <c r="C1595" s="41" t="s">
        <v>95</v>
      </c>
      <c r="D1595" s="192"/>
      <c r="E1595" s="50">
        <v>770.92816705848679</v>
      </c>
      <c r="F1595" s="50">
        <v>802.00424703066983</v>
      </c>
      <c r="G1595" s="50">
        <v>960.73567102313007</v>
      </c>
      <c r="H1595" s="50">
        <v>1081.835222846468</v>
      </c>
      <c r="I1595" s="50">
        <v>1128.6954995260021</v>
      </c>
      <c r="J1595" s="50">
        <v>1161.4478910986973</v>
      </c>
      <c r="K1595" s="50">
        <v>1198.4789123565706</v>
      </c>
      <c r="L1595" s="50">
        <v>1423.8891109019498</v>
      </c>
      <c r="M1595" s="50">
        <v>1165.5003230313291</v>
      </c>
      <c r="N1595" s="50">
        <v>1195.5853002632832</v>
      </c>
      <c r="O1595" s="284">
        <v>1135.7803379323238</v>
      </c>
      <c r="P1595" s="50">
        <v>1161.8498178607906</v>
      </c>
      <c r="Q1595" s="50">
        <v>1193.0538614760712</v>
      </c>
      <c r="R1595" s="50">
        <v>1231.0172911909817</v>
      </c>
      <c r="S1595" s="50">
        <v>1273.6543870734811</v>
      </c>
      <c r="T1595" s="50">
        <v>1341.9088735562027</v>
      </c>
    </row>
    <row r="1596" spans="1:21" x14ac:dyDescent="0.25">
      <c r="A1596" t="str">
        <f t="shared" si="31"/>
        <v>322.01 erkende ondernemingen v. buurtwerken of -diensten</v>
      </c>
      <c r="B1596" s="10" t="s">
        <v>159</v>
      </c>
      <c r="C1596" s="41" t="s">
        <v>96</v>
      </c>
      <c r="D1596" s="192"/>
      <c r="E1596" s="50">
        <v>516.32854075876821</v>
      </c>
      <c r="F1596" s="50">
        <v>559.07159161236132</v>
      </c>
      <c r="G1596" s="50">
        <v>711.83977072477433</v>
      </c>
      <c r="H1596" s="50">
        <v>854.62682697380342</v>
      </c>
      <c r="I1596" s="50">
        <v>942.57476595852052</v>
      </c>
      <c r="J1596" s="50">
        <v>1018.2577765236854</v>
      </c>
      <c r="K1596" s="50">
        <v>1100.9895445263819</v>
      </c>
      <c r="L1596" s="50">
        <v>1345.1905415555777</v>
      </c>
      <c r="M1596" s="50">
        <v>1105.7512386613237</v>
      </c>
      <c r="N1596" s="50">
        <v>1118.3620398879373</v>
      </c>
      <c r="O1596" s="284">
        <v>1071.0943567194804</v>
      </c>
      <c r="P1596" s="50">
        <v>1076.8489728325758</v>
      </c>
      <c r="Q1596" s="50">
        <v>1092.4085133710598</v>
      </c>
      <c r="R1596" s="50">
        <v>1112.2562332562054</v>
      </c>
      <c r="S1596" s="50">
        <v>1140.1136405512777</v>
      </c>
      <c r="T1596" s="50">
        <v>1148.2699115380001</v>
      </c>
    </row>
    <row r="1597" spans="1:21" x14ac:dyDescent="0.25">
      <c r="A1597" t="str">
        <f t="shared" si="31"/>
        <v>322.01 erkende ondernemingen v. buurtwerken of -diensten</v>
      </c>
      <c r="B1597" s="10" t="s">
        <v>159</v>
      </c>
      <c r="C1597" s="41" t="s">
        <v>97</v>
      </c>
      <c r="D1597" s="192"/>
      <c r="E1597" s="50">
        <v>297.91597703131617</v>
      </c>
      <c r="F1597" s="50">
        <v>363.21778411313579</v>
      </c>
      <c r="G1597" s="50">
        <v>459.21211151187561</v>
      </c>
      <c r="H1597" s="50">
        <v>574.14992094970455</v>
      </c>
      <c r="I1597" s="50">
        <v>658.90559771706808</v>
      </c>
      <c r="J1597" s="50">
        <v>755.5550693173725</v>
      </c>
      <c r="K1597" s="50">
        <v>857.79672953862087</v>
      </c>
      <c r="L1597" s="50">
        <v>1065.5443162647839</v>
      </c>
      <c r="M1597" s="50">
        <v>1008.8487724652475</v>
      </c>
      <c r="N1597" s="50">
        <v>1081.0320204266029</v>
      </c>
      <c r="O1597" s="284">
        <v>1121.5853293836487</v>
      </c>
      <c r="P1597" s="50">
        <v>1189.3061675483584</v>
      </c>
      <c r="Q1597" s="50">
        <v>1219.1043711273999</v>
      </c>
      <c r="R1597" s="50">
        <v>1237.7603497824762</v>
      </c>
      <c r="S1597" s="50">
        <v>1241.5112114174501</v>
      </c>
      <c r="T1597" s="50">
        <v>1261.1723313832294</v>
      </c>
    </row>
    <row r="1598" spans="1:21" x14ac:dyDescent="0.25">
      <c r="A1598" t="str">
        <f t="shared" si="31"/>
        <v>322.01 erkende ondernemingen v. buurtwerken of -diensten</v>
      </c>
      <c r="B1598" s="10" t="s">
        <v>159</v>
      </c>
      <c r="C1598" s="41" t="s">
        <v>98</v>
      </c>
      <c r="D1598" s="192"/>
      <c r="E1598" s="50">
        <v>64.839885808050795</v>
      </c>
      <c r="F1598" s="50">
        <v>80.978100864408091</v>
      </c>
      <c r="G1598" s="50">
        <v>105.83512905621427</v>
      </c>
      <c r="H1598" s="50">
        <v>130.36227865004332</v>
      </c>
      <c r="I1598" s="50">
        <v>153.42239927326114</v>
      </c>
      <c r="J1598" s="50">
        <v>184.20861102693323</v>
      </c>
      <c r="K1598" s="50">
        <v>205.75414656393446</v>
      </c>
      <c r="L1598" s="50">
        <v>239.15042467295771</v>
      </c>
      <c r="M1598" s="50">
        <v>244.89765826132228</v>
      </c>
      <c r="N1598" s="50">
        <v>270.81203178263911</v>
      </c>
      <c r="O1598" s="284">
        <v>298.60424354486963</v>
      </c>
      <c r="P1598" s="50">
        <v>408.53807825572727</v>
      </c>
      <c r="Q1598" s="50">
        <v>455.9069947352512</v>
      </c>
      <c r="R1598" s="50">
        <v>490.70520682358085</v>
      </c>
      <c r="S1598" s="50">
        <v>535.60068598135581</v>
      </c>
      <c r="T1598" s="50">
        <v>557.64292874567377</v>
      </c>
    </row>
    <row r="1599" spans="1:21" x14ac:dyDescent="0.25">
      <c r="A1599" t="str">
        <f t="shared" si="31"/>
        <v>322.01 erkende ondernemingen v. buurtwerken of -diensten</v>
      </c>
      <c r="B1599" s="10" t="s">
        <v>159</v>
      </c>
      <c r="C1599" s="41" t="s">
        <v>26</v>
      </c>
      <c r="D1599" s="194"/>
      <c r="E1599" s="50">
        <v>879.08440359813517</v>
      </c>
      <c r="F1599" s="50">
        <v>1003.2674765899053</v>
      </c>
      <c r="G1599" s="50">
        <v>1276.8870112928641</v>
      </c>
      <c r="H1599" s="50">
        <v>1559.1390265735513</v>
      </c>
      <c r="I1599" s="50">
        <v>1754.9027629488498</v>
      </c>
      <c r="J1599" s="50">
        <v>1958.0214568679912</v>
      </c>
      <c r="K1599" s="50">
        <v>2164.5404206289372</v>
      </c>
      <c r="L1599" s="50">
        <v>2649.8852824933197</v>
      </c>
      <c r="M1599" s="50">
        <v>2359.4976693878934</v>
      </c>
      <c r="N1599" s="50">
        <v>2470.2060920971794</v>
      </c>
      <c r="O1599" s="284">
        <v>2491.2839296479988</v>
      </c>
      <c r="P1599" s="50">
        <v>2674.6932186366616</v>
      </c>
      <c r="Q1599" s="50">
        <v>2767.4198792337111</v>
      </c>
      <c r="R1599" s="50">
        <v>2840.7217898622621</v>
      </c>
      <c r="S1599" s="50">
        <v>2917.2255379500839</v>
      </c>
      <c r="T1599" s="50">
        <v>2967.0851716669031</v>
      </c>
    </row>
    <row r="1600" spans="1:21" x14ac:dyDescent="0.25">
      <c r="A1600" t="str">
        <f t="shared" si="31"/>
        <v>322.01 erkende ondernemingen v. buurtwerken of -diensten</v>
      </c>
      <c r="B1600" s="10" t="s">
        <v>159</v>
      </c>
      <c r="C1600" s="41" t="s">
        <v>19</v>
      </c>
      <c r="D1600" s="194"/>
      <c r="E1600" s="50">
        <v>10384.233298084064</v>
      </c>
      <c r="F1600" s="50">
        <v>10589.744792107334</v>
      </c>
      <c r="G1600" s="50">
        <v>11997.090850308634</v>
      </c>
      <c r="H1600" s="50">
        <v>13189.513364391083</v>
      </c>
      <c r="I1600" s="50">
        <v>13716.173196713082</v>
      </c>
      <c r="J1600" s="50">
        <v>14220.223972420939</v>
      </c>
      <c r="K1600" s="50">
        <v>14489.692021577539</v>
      </c>
      <c r="L1600" s="50">
        <v>16386.448409448531</v>
      </c>
      <c r="M1600" s="50">
        <v>14123.174672979041</v>
      </c>
      <c r="N1600" s="50">
        <v>14537.774278011937</v>
      </c>
      <c r="O1600" s="284">
        <v>14000.614131546645</v>
      </c>
      <c r="P1600" s="50">
        <v>14379.295376505424</v>
      </c>
      <c r="Q1600" s="50">
        <v>14826.156447733807</v>
      </c>
      <c r="R1600" s="50">
        <v>15284.919303141147</v>
      </c>
      <c r="S1600" s="50">
        <v>15756.329822930496</v>
      </c>
      <c r="T1600" s="50">
        <v>16253.226229041729</v>
      </c>
    </row>
    <row r="1601" spans="1:20" x14ac:dyDescent="0.25">
      <c r="A1601" t="str">
        <f t="shared" si="31"/>
        <v>322.01 erkende ondernemingen v. buurtwerken of -diensten</v>
      </c>
      <c r="B1601" s="10" t="s">
        <v>159</v>
      </c>
      <c r="C1601" s="41" t="s">
        <v>20</v>
      </c>
      <c r="D1601" s="194"/>
      <c r="E1601" s="193">
        <v>8.4655686978867287E-2</v>
      </c>
      <c r="F1601" s="193">
        <v>9.4739533037439469E-2</v>
      </c>
      <c r="G1601" s="193">
        <v>0.10643305341477974</v>
      </c>
      <c r="H1601" s="193">
        <v>0.11821050432254</v>
      </c>
      <c r="I1601" s="193">
        <v>0.12794405099589962</v>
      </c>
      <c r="J1601" s="193">
        <v>0.13769272978157218</v>
      </c>
      <c r="K1601" s="193">
        <v>0.14938484664860921</v>
      </c>
      <c r="L1601" s="193">
        <v>0.16171199617394694</v>
      </c>
      <c r="M1601" s="193">
        <v>0.16706567213263801</v>
      </c>
      <c r="N1601" s="193">
        <v>0.16991638780864218</v>
      </c>
      <c r="O1601" s="285">
        <v>0.17794104645985176</v>
      </c>
      <c r="P1601" s="193">
        <v>0.1860100337744566</v>
      </c>
      <c r="Q1601" s="193">
        <v>0.18665794395126015</v>
      </c>
      <c r="R1601" s="193">
        <v>0.18585127821240613</v>
      </c>
      <c r="S1601" s="193">
        <v>0.18514625999416362</v>
      </c>
      <c r="T1601" s="193">
        <v>0.18255361303992867</v>
      </c>
    </row>
    <row r="1602" spans="1:20" x14ac:dyDescent="0.25">
      <c r="A1602" t="str">
        <f t="shared" si="31"/>
        <v>322.01 erkende ondernemingen v. buurtwerken of -diensten</v>
      </c>
      <c r="B1602" s="10" t="s">
        <v>159</v>
      </c>
      <c r="C1602" s="41" t="s">
        <v>29</v>
      </c>
      <c r="D1602" s="194"/>
      <c r="E1602" s="50">
        <v>10384.233298084064</v>
      </c>
      <c r="F1602" s="50">
        <v>10589.744792107334</v>
      </c>
      <c r="G1602" s="50">
        <v>11997.090850308634</v>
      </c>
      <c r="H1602" s="50">
        <v>13189.513364391083</v>
      </c>
      <c r="I1602" s="50">
        <v>13716.173196713082</v>
      </c>
      <c r="J1602" s="50">
        <v>14220.223972420939</v>
      </c>
      <c r="K1602" s="50">
        <v>14489.692021577539</v>
      </c>
      <c r="L1602" s="50">
        <v>14138.448409448531</v>
      </c>
      <c r="M1602" s="50">
        <v>14123.174672979041</v>
      </c>
      <c r="N1602" s="50">
        <v>14537.774278011937</v>
      </c>
      <c r="O1602" s="284">
        <v>14000.614131546645</v>
      </c>
      <c r="P1602" s="50">
        <v>14379.295376505424</v>
      </c>
      <c r="Q1602" s="50">
        <v>14826.156447733807</v>
      </c>
      <c r="R1602" s="50">
        <v>15284.919303141147</v>
      </c>
      <c r="S1602" s="50">
        <v>15756.329822930496</v>
      </c>
      <c r="T1602" s="50">
        <v>16253.226229041729</v>
      </c>
    </row>
    <row r="1603" spans="1:20" x14ac:dyDescent="0.25">
      <c r="A1603" t="str">
        <f t="shared" ref="A1603:A1666" si="32">VLOOKUP(B1603,$AN$3:$AO$60,2)</f>
        <v>323 beheer van gebouwen &amp; dienstboden</v>
      </c>
      <c r="B1603" s="10">
        <v>323</v>
      </c>
      <c r="C1603" s="41" t="s">
        <v>25</v>
      </c>
      <c r="D1603" s="50">
        <v>5055</v>
      </c>
      <c r="E1603" s="50">
        <v>5341</v>
      </c>
      <c r="F1603" s="50">
        <v>5522</v>
      </c>
      <c r="G1603" s="50">
        <v>5734</v>
      </c>
      <c r="H1603" s="50">
        <v>5917</v>
      </c>
      <c r="I1603" s="50">
        <v>6228</v>
      </c>
      <c r="J1603" s="50">
        <v>6397</v>
      </c>
      <c r="K1603" s="50">
        <v>6575</v>
      </c>
      <c r="L1603" s="50">
        <v>6676</v>
      </c>
      <c r="M1603" s="50">
        <v>6644</v>
      </c>
      <c r="N1603" s="50">
        <v>6588.2553280100265</v>
      </c>
      <c r="O1603" s="284">
        <v>6764.3151058625999</v>
      </c>
      <c r="P1603" s="50">
        <v>6945.079778081631</v>
      </c>
      <c r="Q1603" s="50">
        <v>7130.6750748666436</v>
      </c>
      <c r="R1603" s="50">
        <v>7321.2300863402397</v>
      </c>
      <c r="S1603" s="50">
        <v>7516.8773523362279</v>
      </c>
      <c r="T1603" s="50">
        <v>7717.7529545872276</v>
      </c>
    </row>
    <row r="1604" spans="1:20" x14ac:dyDescent="0.25">
      <c r="A1604" t="str">
        <f t="shared" si="32"/>
        <v>323 beheer van gebouwen &amp; dienstboden</v>
      </c>
      <c r="B1604" s="10">
        <v>323</v>
      </c>
      <c r="C1604" s="41" t="s">
        <v>83</v>
      </c>
      <c r="D1604" s="192"/>
      <c r="E1604" s="50">
        <v>286</v>
      </c>
      <c r="F1604" s="50">
        <v>181</v>
      </c>
      <c r="G1604" s="50">
        <v>212</v>
      </c>
      <c r="H1604" s="50">
        <v>183</v>
      </c>
      <c r="I1604" s="50">
        <v>311</v>
      </c>
      <c r="J1604" s="50">
        <v>169</v>
      </c>
      <c r="K1604" s="50">
        <v>178</v>
      </c>
      <c r="L1604" s="50">
        <v>101</v>
      </c>
      <c r="M1604" s="50">
        <v>-32</v>
      </c>
      <c r="N1604" s="50">
        <v>-55.74467198997354</v>
      </c>
      <c r="O1604" s="284">
        <v>176.05977785257346</v>
      </c>
      <c r="P1604" s="50">
        <v>180.76467221903113</v>
      </c>
      <c r="Q1604" s="50">
        <v>185.59529678501258</v>
      </c>
      <c r="R1604" s="50">
        <v>190.5550114735961</v>
      </c>
      <c r="S1604" s="50">
        <v>195.64726599598816</v>
      </c>
      <c r="T1604" s="50">
        <v>200.87560225099969</v>
      </c>
    </row>
    <row r="1605" spans="1:20" x14ac:dyDescent="0.25">
      <c r="A1605" t="str">
        <f t="shared" si="32"/>
        <v>323 beheer van gebouwen &amp; dienstboden</v>
      </c>
      <c r="B1605" s="10">
        <v>323</v>
      </c>
      <c r="C1605" s="41" t="s">
        <v>84</v>
      </c>
      <c r="D1605" s="192"/>
      <c r="E1605" s="193">
        <v>1.0565776458951532</v>
      </c>
      <c r="F1605" s="193">
        <v>1.0338887848717468</v>
      </c>
      <c r="G1605" s="193">
        <v>1.0383918869974647</v>
      </c>
      <c r="H1605" s="193">
        <v>1.0319148936170213</v>
      </c>
      <c r="I1605" s="193">
        <v>1.0525604191313165</v>
      </c>
      <c r="J1605" s="193">
        <v>1.0271355170199101</v>
      </c>
      <c r="K1605" s="193">
        <v>1.027825543223386</v>
      </c>
      <c r="L1605" s="193">
        <v>1.0153612167300381</v>
      </c>
      <c r="M1605" s="193">
        <v>0.99520671060515276</v>
      </c>
      <c r="N1605" s="193">
        <v>0.99160977242775838</v>
      </c>
      <c r="O1605" s="285">
        <v>1.026723277876626</v>
      </c>
      <c r="P1605" s="193">
        <v>1.0267232778766269</v>
      </c>
      <c r="Q1605" s="193">
        <v>1.0267232778766262</v>
      </c>
      <c r="R1605" s="193">
        <v>1.0267232778766266</v>
      </c>
      <c r="S1605" s="193">
        <v>1.0267232778766264</v>
      </c>
      <c r="T1605" s="193">
        <v>1.0267232778766262</v>
      </c>
    </row>
    <row r="1606" spans="1:20" x14ac:dyDescent="0.25">
      <c r="A1606" t="str">
        <f t="shared" si="32"/>
        <v>323 beheer van gebouwen &amp; dienstboden</v>
      </c>
      <c r="B1606" s="10">
        <v>323</v>
      </c>
      <c r="C1606" s="41" t="s">
        <v>8</v>
      </c>
      <c r="D1606" s="50">
        <v>10</v>
      </c>
      <c r="E1606" s="50">
        <v>10</v>
      </c>
      <c r="F1606" s="50">
        <v>6</v>
      </c>
      <c r="G1606" s="50">
        <v>6</v>
      </c>
      <c r="H1606" s="50">
        <v>11</v>
      </c>
      <c r="I1606" s="50">
        <v>8</v>
      </c>
      <c r="J1606" s="50">
        <v>11</v>
      </c>
      <c r="K1606" s="50">
        <v>12</v>
      </c>
      <c r="L1606" s="50">
        <v>15</v>
      </c>
      <c r="M1606" s="50">
        <v>12</v>
      </c>
      <c r="N1606" s="50">
        <v>10.487889234078272</v>
      </c>
      <c r="O1606" s="284">
        <v>10.868342909122374</v>
      </c>
      <c r="P1606" s="50">
        <v>11.492977654494714</v>
      </c>
      <c r="Q1606" s="50">
        <v>12.066211003744707</v>
      </c>
      <c r="R1606" s="50">
        <v>12.6160484666675</v>
      </c>
      <c r="S1606" s="50">
        <v>13.180879724822518</v>
      </c>
      <c r="T1606" s="50">
        <v>13.421909143691243</v>
      </c>
    </row>
    <row r="1607" spans="1:20" x14ac:dyDescent="0.25">
      <c r="A1607" t="str">
        <f t="shared" si="32"/>
        <v>323 beheer van gebouwen &amp; dienstboden</v>
      </c>
      <c r="B1607" s="10">
        <v>323</v>
      </c>
      <c r="C1607" s="41" t="s">
        <v>9</v>
      </c>
      <c r="D1607" s="50">
        <v>306</v>
      </c>
      <c r="E1607" s="50">
        <v>331</v>
      </c>
      <c r="F1607" s="50">
        <v>319</v>
      </c>
      <c r="G1607" s="50">
        <v>330</v>
      </c>
      <c r="H1607" s="50">
        <v>356</v>
      </c>
      <c r="I1607" s="50">
        <v>413</v>
      </c>
      <c r="J1607" s="50">
        <v>435</v>
      </c>
      <c r="K1607" s="50">
        <v>438</v>
      </c>
      <c r="L1607" s="50">
        <v>468</v>
      </c>
      <c r="M1607" s="50">
        <v>460</v>
      </c>
      <c r="N1607" s="50">
        <v>400.40891966936454</v>
      </c>
      <c r="O1607" s="284">
        <v>414.93396294629588</v>
      </c>
      <c r="P1607" s="50">
        <v>438.78140431417438</v>
      </c>
      <c r="Q1607" s="50">
        <v>460.6664319845504</v>
      </c>
      <c r="R1607" s="50">
        <v>481.65824641059288</v>
      </c>
      <c r="S1607" s="50">
        <v>503.22249721698643</v>
      </c>
      <c r="T1607" s="50">
        <v>512.42457087201421</v>
      </c>
    </row>
    <row r="1608" spans="1:20" x14ac:dyDescent="0.25">
      <c r="A1608" t="str">
        <f t="shared" si="32"/>
        <v>323 beheer van gebouwen &amp; dienstboden</v>
      </c>
      <c r="B1608" s="10">
        <v>323</v>
      </c>
      <c r="C1608" s="41" t="s">
        <v>10</v>
      </c>
      <c r="D1608" s="50">
        <v>573</v>
      </c>
      <c r="E1608" s="50">
        <v>624</v>
      </c>
      <c r="F1608" s="50">
        <v>693</v>
      </c>
      <c r="G1608" s="50">
        <v>763</v>
      </c>
      <c r="H1608" s="50">
        <v>772</v>
      </c>
      <c r="I1608" s="50">
        <v>849</v>
      </c>
      <c r="J1608" s="50">
        <v>881</v>
      </c>
      <c r="K1608" s="50">
        <v>949</v>
      </c>
      <c r="L1608" s="50">
        <v>959</v>
      </c>
      <c r="M1608" s="50">
        <v>952</v>
      </c>
      <c r="N1608" s="50">
        <v>832.2815070409639</v>
      </c>
      <c r="O1608" s="284">
        <v>862.47295461995873</v>
      </c>
      <c r="P1608" s="50">
        <v>912.04174159183299</v>
      </c>
      <c r="Q1608" s="50">
        <v>957.53149698033485</v>
      </c>
      <c r="R1608" s="50">
        <v>1001.1646382211882</v>
      </c>
      <c r="S1608" s="50">
        <v>1045.9876336084403</v>
      </c>
      <c r="T1608" s="50">
        <v>1065.1148691751023</v>
      </c>
    </row>
    <row r="1609" spans="1:20" x14ac:dyDescent="0.25">
      <c r="A1609" t="str">
        <f t="shared" si="32"/>
        <v>323 beheer van gebouwen &amp; dienstboden</v>
      </c>
      <c r="B1609" s="10">
        <v>323</v>
      </c>
      <c r="C1609" s="41" t="s">
        <v>11</v>
      </c>
      <c r="D1609" s="50">
        <v>602</v>
      </c>
      <c r="E1609" s="50">
        <v>590</v>
      </c>
      <c r="F1609" s="50">
        <v>625</v>
      </c>
      <c r="G1609" s="50">
        <v>621</v>
      </c>
      <c r="H1609" s="50">
        <v>662</v>
      </c>
      <c r="I1609" s="50">
        <v>690</v>
      </c>
      <c r="J1609" s="50">
        <v>768</v>
      </c>
      <c r="K1609" s="50">
        <v>839</v>
      </c>
      <c r="L1609" s="50">
        <v>881</v>
      </c>
      <c r="M1609" s="50">
        <v>870</v>
      </c>
      <c r="N1609" s="50">
        <v>900.11706346177834</v>
      </c>
      <c r="O1609" s="284">
        <v>908.09839613012616</v>
      </c>
      <c r="P1609" s="50">
        <v>925.73180819288666</v>
      </c>
      <c r="Q1609" s="50">
        <v>912.40372580200915</v>
      </c>
      <c r="R1609" s="50">
        <v>912.08955282104807</v>
      </c>
      <c r="S1609" s="50">
        <v>927.01859819318406</v>
      </c>
      <c r="T1609" s="50">
        <v>970.40065252380293</v>
      </c>
    </row>
    <row r="1610" spans="1:20" x14ac:dyDescent="0.25">
      <c r="A1610" t="str">
        <f t="shared" si="32"/>
        <v>323 beheer van gebouwen &amp; dienstboden</v>
      </c>
      <c r="B1610" s="10">
        <v>323</v>
      </c>
      <c r="C1610" s="41" t="s">
        <v>12</v>
      </c>
      <c r="D1610" s="50">
        <v>522</v>
      </c>
      <c r="E1610" s="50">
        <v>591</v>
      </c>
      <c r="F1610" s="50">
        <v>610</v>
      </c>
      <c r="G1610" s="50">
        <v>620</v>
      </c>
      <c r="H1610" s="50">
        <v>616</v>
      </c>
      <c r="I1610" s="50">
        <v>657</v>
      </c>
      <c r="J1610" s="50">
        <v>645</v>
      </c>
      <c r="K1610" s="50">
        <v>645</v>
      </c>
      <c r="L1610" s="50">
        <v>674</v>
      </c>
      <c r="M1610" s="50">
        <v>686</v>
      </c>
      <c r="N1610" s="50">
        <v>738.5836401091567</v>
      </c>
      <c r="O1610" s="284">
        <v>779.25123133234638</v>
      </c>
      <c r="P1610" s="50">
        <v>816.83300211638641</v>
      </c>
      <c r="Q1610" s="50">
        <v>892.6991263973257</v>
      </c>
      <c r="R1610" s="50">
        <v>941.55483212833451</v>
      </c>
      <c r="S1610" s="50">
        <v>974.14893170529217</v>
      </c>
      <c r="T1610" s="50">
        <v>982.78670451070195</v>
      </c>
    </row>
    <row r="1611" spans="1:20" x14ac:dyDescent="0.25">
      <c r="A1611" t="str">
        <f t="shared" si="32"/>
        <v>323 beheer van gebouwen &amp; dienstboden</v>
      </c>
      <c r="B1611" s="10">
        <v>323</v>
      </c>
      <c r="C1611" s="41" t="s">
        <v>13</v>
      </c>
      <c r="D1611" s="50">
        <v>654</v>
      </c>
      <c r="E1611" s="50">
        <v>608</v>
      </c>
      <c r="F1611" s="50">
        <v>583</v>
      </c>
      <c r="G1611" s="50">
        <v>604</v>
      </c>
      <c r="H1611" s="50">
        <v>626</v>
      </c>
      <c r="I1611" s="50">
        <v>629</v>
      </c>
      <c r="J1611" s="50">
        <v>652</v>
      </c>
      <c r="K1611" s="50">
        <v>683</v>
      </c>
      <c r="L1611" s="50">
        <v>675</v>
      </c>
      <c r="M1611" s="50">
        <v>666</v>
      </c>
      <c r="N1611" s="50">
        <v>677.62763129684674</v>
      </c>
      <c r="O1611" s="284">
        <v>670.87854353115915</v>
      </c>
      <c r="P1611" s="50">
        <v>684.71367186392854</v>
      </c>
      <c r="Q1611" s="50">
        <v>715.86373859069545</v>
      </c>
      <c r="R1611" s="50">
        <v>742.4213963678593</v>
      </c>
      <c r="S1611" s="50">
        <v>799.32987962725451</v>
      </c>
      <c r="T1611" s="50">
        <v>843.34225552060389</v>
      </c>
    </row>
    <row r="1612" spans="1:20" x14ac:dyDescent="0.25">
      <c r="A1612" t="str">
        <f t="shared" si="32"/>
        <v>323 beheer van gebouwen &amp; dienstboden</v>
      </c>
      <c r="B1612" s="10">
        <v>323</v>
      </c>
      <c r="C1612" s="41" t="s">
        <v>14</v>
      </c>
      <c r="D1612" s="50">
        <v>665</v>
      </c>
      <c r="E1612" s="50">
        <v>691</v>
      </c>
      <c r="F1612" s="50">
        <v>710</v>
      </c>
      <c r="G1612" s="50">
        <v>718</v>
      </c>
      <c r="H1612" s="50">
        <v>716</v>
      </c>
      <c r="I1612" s="50">
        <v>709</v>
      </c>
      <c r="J1612" s="50">
        <v>687</v>
      </c>
      <c r="K1612" s="50">
        <v>660</v>
      </c>
      <c r="L1612" s="50">
        <v>645</v>
      </c>
      <c r="M1612" s="50">
        <v>652</v>
      </c>
      <c r="N1612" s="50">
        <v>643.08589296987088</v>
      </c>
      <c r="O1612" s="284">
        <v>671.91066436736094</v>
      </c>
      <c r="P1612" s="50">
        <v>709.87925857868242</v>
      </c>
      <c r="Q1612" s="50">
        <v>711.602644908608</v>
      </c>
      <c r="R1612" s="50">
        <v>720.77645769824233</v>
      </c>
      <c r="S1612" s="50">
        <v>733.36042601290058</v>
      </c>
      <c r="T1612" s="50">
        <v>726.0562464746921</v>
      </c>
    </row>
    <row r="1613" spans="1:20" x14ac:dyDescent="0.25">
      <c r="A1613" t="str">
        <f t="shared" si="32"/>
        <v>323 beheer van gebouwen &amp; dienstboden</v>
      </c>
      <c r="B1613" s="10">
        <v>323</v>
      </c>
      <c r="C1613" s="41" t="s">
        <v>15</v>
      </c>
      <c r="D1613" s="50">
        <v>605</v>
      </c>
      <c r="E1613" s="50">
        <v>667</v>
      </c>
      <c r="F1613" s="50">
        <v>699</v>
      </c>
      <c r="G1613" s="50">
        <v>726</v>
      </c>
      <c r="H1613" s="50">
        <v>735</v>
      </c>
      <c r="I1613" s="50">
        <v>761</v>
      </c>
      <c r="J1613" s="50">
        <v>745</v>
      </c>
      <c r="K1613" s="50">
        <v>754</v>
      </c>
      <c r="L1613" s="50">
        <v>764</v>
      </c>
      <c r="M1613" s="50">
        <v>739</v>
      </c>
      <c r="N1613" s="50">
        <v>748.77257793005049</v>
      </c>
      <c r="O1613" s="284">
        <v>752.98608336241375</v>
      </c>
      <c r="P1613" s="50">
        <v>725.93318566116932</v>
      </c>
      <c r="Q1613" s="50">
        <v>715.19001392617452</v>
      </c>
      <c r="R1613" s="50">
        <v>726.29804069570844</v>
      </c>
      <c r="S1613" s="50">
        <v>716.25622991430441</v>
      </c>
      <c r="T1613" s="50">
        <v>747.44730989967161</v>
      </c>
    </row>
    <row r="1614" spans="1:20" x14ac:dyDescent="0.25">
      <c r="A1614" t="str">
        <f t="shared" si="32"/>
        <v>323 beheer van gebouwen &amp; dienstboden</v>
      </c>
      <c r="B1614" s="10">
        <v>323</v>
      </c>
      <c r="C1614" s="3" t="s">
        <v>16</v>
      </c>
      <c r="D1614" s="50">
        <v>565</v>
      </c>
      <c r="E1614" s="50">
        <v>611</v>
      </c>
      <c r="F1614" s="50">
        <v>629</v>
      </c>
      <c r="G1614" s="50">
        <v>647</v>
      </c>
      <c r="H1614" s="50">
        <v>688</v>
      </c>
      <c r="I1614" s="50">
        <v>731</v>
      </c>
      <c r="J1614" s="50">
        <v>774</v>
      </c>
      <c r="K1614" s="50">
        <v>806</v>
      </c>
      <c r="L1614" s="50">
        <v>779</v>
      </c>
      <c r="M1614" s="50">
        <v>753</v>
      </c>
      <c r="N1614" s="50">
        <v>737</v>
      </c>
      <c r="O1614" s="284">
        <v>724.83166316654456</v>
      </c>
      <c r="P1614" s="50">
        <v>737.4893379622323</v>
      </c>
      <c r="Q1614" s="50">
        <v>769.28246490437868</v>
      </c>
      <c r="R1614" s="50">
        <v>777.78292647665239</v>
      </c>
      <c r="S1614" s="50">
        <v>787.73397240826137</v>
      </c>
      <c r="T1614" s="50">
        <v>791.77217882368063</v>
      </c>
    </row>
    <row r="1615" spans="1:20" x14ac:dyDescent="0.25">
      <c r="A1615" t="str">
        <f t="shared" si="32"/>
        <v>323 beheer van gebouwen &amp; dienstboden</v>
      </c>
      <c r="B1615" s="10">
        <v>323</v>
      </c>
      <c r="C1615" s="3" t="s">
        <v>17</v>
      </c>
      <c r="D1615" s="50">
        <v>307</v>
      </c>
      <c r="E1615" s="50">
        <v>344</v>
      </c>
      <c r="F1615" s="50">
        <v>367</v>
      </c>
      <c r="G1615" s="50">
        <v>410</v>
      </c>
      <c r="H1615" s="50">
        <v>452</v>
      </c>
      <c r="I1615" s="50">
        <v>488</v>
      </c>
      <c r="J1615" s="50">
        <v>491</v>
      </c>
      <c r="K1615" s="50">
        <v>490</v>
      </c>
      <c r="L1615" s="50">
        <v>516</v>
      </c>
      <c r="M1615" s="50">
        <v>528</v>
      </c>
      <c r="N1615" s="50">
        <v>566.81771570995136</v>
      </c>
      <c r="O1615" s="284">
        <v>600.35233306523946</v>
      </c>
      <c r="P1615" s="50">
        <v>608.87257870602207</v>
      </c>
      <c r="Q1615" s="50">
        <v>592.56211120455532</v>
      </c>
      <c r="R1615" s="50">
        <v>588.85972785597221</v>
      </c>
      <c r="S1615" s="50">
        <v>579.21769560226062</v>
      </c>
      <c r="T1615" s="50">
        <v>574.2203266210721</v>
      </c>
    </row>
    <row r="1616" spans="1:20" x14ac:dyDescent="0.25">
      <c r="A1616" t="str">
        <f t="shared" si="32"/>
        <v>323 beheer van gebouwen &amp; dienstboden</v>
      </c>
      <c r="B1616" s="10">
        <v>323</v>
      </c>
      <c r="C1616" s="3" t="s">
        <v>85</v>
      </c>
      <c r="D1616" s="50">
        <v>246</v>
      </c>
      <c r="E1616" s="50">
        <v>274</v>
      </c>
      <c r="F1616" s="50">
        <v>281</v>
      </c>
      <c r="G1616" s="50">
        <v>289</v>
      </c>
      <c r="H1616" s="50">
        <v>283</v>
      </c>
      <c r="I1616" s="50">
        <v>293</v>
      </c>
      <c r="J1616" s="50">
        <v>308</v>
      </c>
      <c r="K1616" s="50">
        <v>299</v>
      </c>
      <c r="L1616" s="50">
        <v>300</v>
      </c>
      <c r="M1616" s="50">
        <v>326</v>
      </c>
      <c r="N1616" s="50">
        <v>333.07249058796708</v>
      </c>
      <c r="O1616" s="284">
        <v>367.73093043203335</v>
      </c>
      <c r="P1616" s="50">
        <v>373.31081143982004</v>
      </c>
      <c r="Q1616" s="50">
        <v>390.80710916426864</v>
      </c>
      <c r="R1616" s="50">
        <v>416.00821919797386</v>
      </c>
      <c r="S1616" s="50">
        <v>437.42060832252241</v>
      </c>
      <c r="T1616" s="50">
        <v>490.76593102219653</v>
      </c>
    </row>
    <row r="1617" spans="1:20" x14ac:dyDescent="0.25">
      <c r="A1617" t="str">
        <f t="shared" si="32"/>
        <v>323 beheer van gebouwen &amp; dienstboden</v>
      </c>
      <c r="B1617" s="10">
        <v>323</v>
      </c>
      <c r="C1617" s="3" t="s">
        <v>6</v>
      </c>
      <c r="D1617" s="50">
        <v>1118</v>
      </c>
      <c r="E1617" s="50">
        <v>1229</v>
      </c>
      <c r="F1617" s="50">
        <v>1277</v>
      </c>
      <c r="G1617" s="50">
        <v>1346</v>
      </c>
      <c r="H1617" s="50">
        <v>1423</v>
      </c>
      <c r="I1617" s="50">
        <v>1512</v>
      </c>
      <c r="J1617" s="50">
        <v>1573</v>
      </c>
      <c r="K1617" s="50">
        <v>1595</v>
      </c>
      <c r="L1617" s="50">
        <v>1595</v>
      </c>
      <c r="M1617" s="50">
        <v>1607</v>
      </c>
      <c r="N1617" s="50">
        <v>1636.8902062979182</v>
      </c>
      <c r="O1617" s="284">
        <v>1692.9149266638174</v>
      </c>
      <c r="P1617" s="50">
        <v>1719.6727281080744</v>
      </c>
      <c r="Q1617" s="50">
        <v>1752.6516852732027</v>
      </c>
      <c r="R1617" s="50">
        <v>1782.6508735305986</v>
      </c>
      <c r="S1617" s="50">
        <v>1804.3722763330445</v>
      </c>
      <c r="T1617" s="50">
        <v>1856.7584364669492</v>
      </c>
    </row>
    <row r="1618" spans="1:20" x14ac:dyDescent="0.25">
      <c r="A1618" t="str">
        <f t="shared" si="32"/>
        <v>323 beheer van gebouwen &amp; dienstboden</v>
      </c>
      <c r="B1618" s="10">
        <v>323</v>
      </c>
      <c r="C1618" s="3" t="s">
        <v>86</v>
      </c>
      <c r="D1618" s="193">
        <v>1.0269137410463272</v>
      </c>
      <c r="E1618" s="192"/>
      <c r="F1618" s="192"/>
      <c r="G1618" s="192"/>
      <c r="H1618" s="192"/>
      <c r="I1618" s="192"/>
      <c r="J1618" s="192"/>
      <c r="K1618" s="192"/>
      <c r="L1618" s="192"/>
      <c r="M1618" s="192"/>
      <c r="N1618" s="192"/>
      <c r="O1618" s="286"/>
      <c r="P1618" s="192"/>
      <c r="Q1618" s="192"/>
      <c r="R1618" s="192"/>
      <c r="S1618" s="192"/>
      <c r="T1618" s="192"/>
    </row>
    <row r="1619" spans="1:20" x14ac:dyDescent="0.25">
      <c r="A1619" t="str">
        <f t="shared" si="32"/>
        <v>323 beheer van gebouwen &amp; dienstboden</v>
      </c>
      <c r="B1619" s="10">
        <v>323</v>
      </c>
      <c r="C1619" s="3" t="s">
        <v>87</v>
      </c>
      <c r="D1619" s="192"/>
      <c r="E1619" s="193">
        <v>-1.4831952424413042E-2</v>
      </c>
      <c r="F1619" s="193">
        <v>-3.4875219127098456E-3</v>
      </c>
      <c r="G1619" s="193">
        <v>-5.7390729755687486E-3</v>
      </c>
      <c r="H1619" s="193">
        <v>-2.5005762853470559E-3</v>
      </c>
      <c r="I1619" s="193">
        <v>-1.2823339042494664E-2</v>
      </c>
      <c r="J1619" s="193">
        <v>-1.1088798679148582E-4</v>
      </c>
      <c r="K1619" s="193">
        <v>-4.5590108852944233E-4</v>
      </c>
      <c r="L1619" s="193">
        <v>5.7762621581445295E-3</v>
      </c>
      <c r="M1619" s="193">
        <v>1.58535152205872E-2</v>
      </c>
      <c r="N1619" s="193">
        <v>1.7651984309284385E-2</v>
      </c>
      <c r="O1619" s="285">
        <v>9.5231584850585804E-5</v>
      </c>
      <c r="P1619" s="193">
        <v>9.5231584850141715E-5</v>
      </c>
      <c r="Q1619" s="193">
        <v>9.5231584850474782E-5</v>
      </c>
      <c r="R1619" s="193">
        <v>9.5231584850252737E-5</v>
      </c>
      <c r="S1619" s="193">
        <v>9.523158485036376E-5</v>
      </c>
      <c r="T1619" s="193">
        <v>9.5231584850474782E-5</v>
      </c>
    </row>
    <row r="1620" spans="1:20" x14ac:dyDescent="0.25">
      <c r="A1620" t="str">
        <f t="shared" si="32"/>
        <v>323 beheer van gebouwen &amp; dienstboden</v>
      </c>
      <c r="B1620" s="10">
        <v>323</v>
      </c>
      <c r="C1620" s="3" t="s">
        <v>88</v>
      </c>
      <c r="D1620" s="194"/>
      <c r="E1620" s="50">
        <v>4.9230694042876557</v>
      </c>
      <c r="F1620" s="50">
        <v>5.0365137094046872</v>
      </c>
      <c r="G1620" s="50">
        <v>3.0083989192656588</v>
      </c>
      <c r="H1620" s="50">
        <v>3.0278298994069894</v>
      </c>
      <c r="I1620" s="50">
        <v>5.4374710919175229</v>
      </c>
      <c r="J1620" s="50">
        <v>4.0562240389310968</v>
      </c>
      <c r="K1620" s="50">
        <v>5.5735129094111411</v>
      </c>
      <c r="L1620" s="50">
        <v>6.1549818601358774</v>
      </c>
      <c r="M1620" s="50">
        <v>7.8448861211064873</v>
      </c>
      <c r="N1620" s="50">
        <v>6.2974905259495557</v>
      </c>
      <c r="O1620" s="284">
        <v>5.3198153128507251</v>
      </c>
      <c r="P1620" s="50">
        <v>5.5127943996009456</v>
      </c>
      <c r="Q1620" s="50">
        <v>5.829630457763459</v>
      </c>
      <c r="R1620" s="50">
        <v>6.1203939737689552</v>
      </c>
      <c r="S1620" s="50">
        <v>6.399290297857827</v>
      </c>
      <c r="T1620" s="50">
        <v>6.6857919865433191</v>
      </c>
    </row>
    <row r="1621" spans="1:20" x14ac:dyDescent="0.25">
      <c r="A1621" t="str">
        <f t="shared" si="32"/>
        <v>323 beheer van gebouwen &amp; dienstboden</v>
      </c>
      <c r="B1621" s="10">
        <v>323</v>
      </c>
      <c r="C1621" s="3" t="s">
        <v>89</v>
      </c>
      <c r="D1621" s="194"/>
      <c r="E1621" s="50">
        <v>112.50118195022925</v>
      </c>
      <c r="F1621" s="50">
        <v>125.44746148475245</v>
      </c>
      <c r="G1621" s="50">
        <v>120.18127247268829</v>
      </c>
      <c r="H1621" s="50">
        <v>125.3941581898645</v>
      </c>
      <c r="I1621" s="50">
        <v>131.5987943844911</v>
      </c>
      <c r="J1621" s="50">
        <v>157.91963015340659</v>
      </c>
      <c r="K1621" s="50">
        <v>166.18173314270976</v>
      </c>
      <c r="L1621" s="50">
        <v>170.05750156297856</v>
      </c>
      <c r="M1621" s="50">
        <v>186.42143007585778</v>
      </c>
      <c r="N1621" s="50">
        <v>184.06203474425067</v>
      </c>
      <c r="O1621" s="284">
        <v>153.18768587846913</v>
      </c>
      <c r="P1621" s="50">
        <v>158.74464941643174</v>
      </c>
      <c r="Q1621" s="50">
        <v>167.86815835395589</v>
      </c>
      <c r="R1621" s="50">
        <v>176.24089077704838</v>
      </c>
      <c r="S1621" s="50">
        <v>184.27189936939209</v>
      </c>
      <c r="T1621" s="50">
        <v>192.52190958760127</v>
      </c>
    </row>
    <row r="1622" spans="1:20" x14ac:dyDescent="0.25">
      <c r="A1622" t="str">
        <f t="shared" si="32"/>
        <v>323 beheer van gebouwen &amp; dienstboden</v>
      </c>
      <c r="B1622" s="10">
        <v>323</v>
      </c>
      <c r="C1622" s="3" t="s">
        <v>90</v>
      </c>
      <c r="D1622" s="194"/>
      <c r="E1622" s="50">
        <v>169.22023927011659</v>
      </c>
      <c r="F1622" s="50">
        <v>191.36065117429888</v>
      </c>
      <c r="G1622" s="50">
        <v>210.960398292588</v>
      </c>
      <c r="H1622" s="50">
        <v>234.74050240789262</v>
      </c>
      <c r="I1622" s="50">
        <v>229.54022146195791</v>
      </c>
      <c r="J1622" s="50">
        <v>263.22764817582862</v>
      </c>
      <c r="K1622" s="50">
        <v>272.84511064571399</v>
      </c>
      <c r="L1622" s="50">
        <v>299.81898807748701</v>
      </c>
      <c r="M1622" s="50">
        <v>312.64238870723028</v>
      </c>
      <c r="N1622" s="50">
        <v>312.07247004823034</v>
      </c>
      <c r="O1622" s="284">
        <v>258.21572349903289</v>
      </c>
      <c r="P1622" s="50">
        <v>267.58263411057584</v>
      </c>
      <c r="Q1622" s="50">
        <v>282.96137325428026</v>
      </c>
      <c r="R1622" s="50">
        <v>297.07459095774379</v>
      </c>
      <c r="S1622" s="50">
        <v>310.61179326096402</v>
      </c>
      <c r="T1622" s="50">
        <v>324.51814836485505</v>
      </c>
    </row>
    <row r="1623" spans="1:20" x14ac:dyDescent="0.25">
      <c r="A1623" t="str">
        <f t="shared" si="32"/>
        <v>323 beheer van gebouwen &amp; dienstboden</v>
      </c>
      <c r="B1623" s="10">
        <v>323</v>
      </c>
      <c r="C1623" s="3" t="s">
        <v>91</v>
      </c>
      <c r="D1623" s="194"/>
      <c r="E1623" s="50">
        <v>143.46882980659123</v>
      </c>
      <c r="F1623" s="50">
        <v>147.30220002497603</v>
      </c>
      <c r="G1623" s="50">
        <v>154.63324671386576</v>
      </c>
      <c r="H1623" s="50">
        <v>155.65470037952468</v>
      </c>
      <c r="I1623" s="50">
        <v>159.09775078302164</v>
      </c>
      <c r="J1623" s="50">
        <v>174.59855201436412</v>
      </c>
      <c r="K1623" s="50">
        <v>194.07080957124441</v>
      </c>
      <c r="L1623" s="50">
        <v>217.24103656587883</v>
      </c>
      <c r="M1623" s="50">
        <v>236.99409476867856</v>
      </c>
      <c r="N1623" s="50">
        <v>235.59969926352335</v>
      </c>
      <c r="O1623" s="284">
        <v>227.95239540129916</v>
      </c>
      <c r="P1623" s="50">
        <v>229.97364794066002</v>
      </c>
      <c r="Q1623" s="50">
        <v>234.4392654497268</v>
      </c>
      <c r="R1623" s="50">
        <v>231.06396191373778</v>
      </c>
      <c r="S1623" s="50">
        <v>230.98439839196107</v>
      </c>
      <c r="T1623" s="50">
        <v>234.76514179942973</v>
      </c>
    </row>
    <row r="1624" spans="1:20" x14ac:dyDescent="0.25">
      <c r="A1624" t="str">
        <f t="shared" si="32"/>
        <v>323 beheer van gebouwen &amp; dienstboden</v>
      </c>
      <c r="B1624" s="10">
        <v>323</v>
      </c>
      <c r="C1624" s="3" t="s">
        <v>92</v>
      </c>
      <c r="D1624" s="194"/>
      <c r="E1624" s="50">
        <v>101.8730871231364</v>
      </c>
      <c r="F1624" s="50">
        <v>122.04362833619746</v>
      </c>
      <c r="G1624" s="50">
        <v>124.59375061152147</v>
      </c>
      <c r="H1624" s="50">
        <v>128.64413906128715</v>
      </c>
      <c r="I1624" s="50">
        <v>121.45535501539204</v>
      </c>
      <c r="J1624" s="50">
        <v>137.89131450774076</v>
      </c>
      <c r="K1624" s="50">
        <v>135.15021823506061</v>
      </c>
      <c r="L1624" s="50">
        <v>139.1699635291653</v>
      </c>
      <c r="M1624" s="50">
        <v>152.21928626743119</v>
      </c>
      <c r="N1624" s="50">
        <v>156.16317172282521</v>
      </c>
      <c r="O1624" s="284">
        <v>155.16634462352684</v>
      </c>
      <c r="P1624" s="50">
        <v>163.71005061979466</v>
      </c>
      <c r="Q1624" s="50">
        <v>171.60546784860992</v>
      </c>
      <c r="R1624" s="50">
        <v>187.54390534728998</v>
      </c>
      <c r="S1624" s="50">
        <v>197.8078224727262</v>
      </c>
      <c r="T1624" s="50">
        <v>204.65539803898756</v>
      </c>
    </row>
    <row r="1625" spans="1:20" x14ac:dyDescent="0.25">
      <c r="A1625" t="str">
        <f t="shared" si="32"/>
        <v>323 beheer van gebouwen &amp; dienstboden</v>
      </c>
      <c r="B1625" s="10">
        <v>323</v>
      </c>
      <c r="C1625" s="3" t="s">
        <v>93</v>
      </c>
      <c r="D1625" s="194"/>
      <c r="E1625" s="50">
        <v>120.26694310765271</v>
      </c>
      <c r="F1625" s="50">
        <v>118.70521407137984</v>
      </c>
      <c r="G1625" s="50">
        <v>112.51158882840333</v>
      </c>
      <c r="H1625" s="50">
        <v>118.5203738745742</v>
      </c>
      <c r="I1625" s="50">
        <v>116.37529164893198</v>
      </c>
      <c r="J1625" s="50">
        <v>124.92913242837949</v>
      </c>
      <c r="K1625" s="50">
        <v>129.27233976180585</v>
      </c>
      <c r="L1625" s="50">
        <v>139.67529151176265</v>
      </c>
      <c r="M1625" s="50">
        <v>144.84141634487912</v>
      </c>
      <c r="N1625" s="50">
        <v>144.10797787335304</v>
      </c>
      <c r="O1625" s="284">
        <v>134.72700472951684</v>
      </c>
      <c r="P1625" s="50">
        <v>133.38514035248764</v>
      </c>
      <c r="Q1625" s="50">
        <v>136.13586259909286</v>
      </c>
      <c r="R1625" s="50">
        <v>142.32916847003264</v>
      </c>
      <c r="S1625" s="50">
        <v>147.60940428051936</v>
      </c>
      <c r="T1625" s="50">
        <v>158.92403954497112</v>
      </c>
    </row>
    <row r="1626" spans="1:20" x14ac:dyDescent="0.25">
      <c r="A1626" t="str">
        <f t="shared" si="32"/>
        <v>323 beheer van gebouwen &amp; dienstboden</v>
      </c>
      <c r="B1626" s="10">
        <v>323</v>
      </c>
      <c r="C1626" s="3" t="s">
        <v>94</v>
      </c>
      <c r="D1626" s="194"/>
      <c r="E1626" s="50">
        <v>105.30101290051589</v>
      </c>
      <c r="F1626" s="50">
        <v>117.25704646743124</v>
      </c>
      <c r="G1626" s="50">
        <v>118.88258976110995</v>
      </c>
      <c r="H1626" s="50">
        <v>122.54735252284247</v>
      </c>
      <c r="I1626" s="50">
        <v>114.814896860806</v>
      </c>
      <c r="J1626" s="50">
        <v>122.70553265088385</v>
      </c>
      <c r="K1626" s="50">
        <v>118.66100270031507</v>
      </c>
      <c r="L1626" s="50">
        <v>118.11069758590226</v>
      </c>
      <c r="M1626" s="50">
        <v>121.92619177513455</v>
      </c>
      <c r="N1626" s="50">
        <v>124.42202360922239</v>
      </c>
      <c r="O1626" s="284">
        <v>111.43043275400281</v>
      </c>
      <c r="P1626" s="50">
        <v>116.42503267598836</v>
      </c>
      <c r="Q1626" s="50">
        <v>123.0040245809267</v>
      </c>
      <c r="R1626" s="50">
        <v>123.30264360934136</v>
      </c>
      <c r="S1626" s="50">
        <v>124.89223209251013</v>
      </c>
      <c r="T1626" s="50">
        <v>127.07271381414972</v>
      </c>
    </row>
    <row r="1627" spans="1:20" x14ac:dyDescent="0.25">
      <c r="A1627" t="str">
        <f t="shared" si="32"/>
        <v>323 beheer van gebouwen &amp; dienstboden</v>
      </c>
      <c r="B1627" s="10">
        <v>323</v>
      </c>
      <c r="C1627" s="3" t="s">
        <v>95</v>
      </c>
      <c r="D1627" s="192"/>
      <c r="E1627" s="50">
        <v>81.708098137084704</v>
      </c>
      <c r="F1627" s="50">
        <v>97.648225163596109</v>
      </c>
      <c r="G1627" s="50">
        <v>100.75916339229953</v>
      </c>
      <c r="H1627" s="50">
        <v>107.00229684146355</v>
      </c>
      <c r="I1627" s="50">
        <v>100.74154096919308</v>
      </c>
      <c r="J1627" s="50">
        <v>113.97936256979274</v>
      </c>
      <c r="K1627" s="50">
        <v>111.32591545536238</v>
      </c>
      <c r="L1627" s="50">
        <v>117.36984337435894</v>
      </c>
      <c r="M1627" s="50">
        <v>126.62549393653673</v>
      </c>
      <c r="N1627" s="50">
        <v>123.81105821034387</v>
      </c>
      <c r="O1627" s="284">
        <v>112.30232767146656</v>
      </c>
      <c r="P1627" s="50">
        <v>112.93427718679017</v>
      </c>
      <c r="Q1627" s="50">
        <v>108.87683241429819</v>
      </c>
      <c r="R1627" s="50">
        <v>107.26555119490629</v>
      </c>
      <c r="S1627" s="50">
        <v>108.93155406256503</v>
      </c>
      <c r="T1627" s="50">
        <v>107.4254642857391</v>
      </c>
    </row>
    <row r="1628" spans="1:20" x14ac:dyDescent="0.25">
      <c r="A1628" t="str">
        <f t="shared" si="32"/>
        <v>323 beheer van gebouwen &amp; dienstboden</v>
      </c>
      <c r="B1628" s="10">
        <v>323</v>
      </c>
      <c r="C1628" s="3" t="s">
        <v>96</v>
      </c>
      <c r="D1628" s="192"/>
      <c r="E1628" s="50">
        <v>68.038028556089927</v>
      </c>
      <c r="F1628" s="50">
        <v>80.508854914811621</v>
      </c>
      <c r="G1628" s="50">
        <v>81.464412256120525</v>
      </c>
      <c r="H1628" s="50">
        <v>85.89097465540965</v>
      </c>
      <c r="I1628" s="50">
        <v>84.231773168865814</v>
      </c>
      <c r="J1628" s="50">
        <v>98.789060713638946</v>
      </c>
      <c r="K1628" s="50">
        <v>104.33314179134312</v>
      </c>
      <c r="L1628" s="50">
        <v>113.66978027426438</v>
      </c>
      <c r="M1628" s="50">
        <v>117.71216380022342</v>
      </c>
      <c r="N1628" s="50">
        <v>115.13763533876747</v>
      </c>
      <c r="O1628" s="284">
        <v>99.751824961443717</v>
      </c>
      <c r="P1628" s="50">
        <v>98.104859146134388</v>
      </c>
      <c r="Q1628" s="50">
        <v>99.818056107652026</v>
      </c>
      <c r="R1628" s="50">
        <v>104.12120730671555</v>
      </c>
      <c r="S1628" s="50">
        <v>105.27173180447537</v>
      </c>
      <c r="T1628" s="50">
        <v>106.61859068093834</v>
      </c>
    </row>
    <row r="1629" spans="1:20" x14ac:dyDescent="0.25">
      <c r="A1629" t="str">
        <f t="shared" si="32"/>
        <v>323 beheer van gebouwen &amp; dienstboden</v>
      </c>
      <c r="B1629" s="10">
        <v>323</v>
      </c>
      <c r="C1629" s="3" t="s">
        <v>97</v>
      </c>
      <c r="D1629" s="192"/>
      <c r="E1629" s="50">
        <v>60.592835722669619</v>
      </c>
      <c r="F1629" s="50">
        <v>71.798039433479801</v>
      </c>
      <c r="G1629" s="50">
        <v>75.772170504369996</v>
      </c>
      <c r="H1629" s="50">
        <v>85.977892380842931</v>
      </c>
      <c r="I1629" s="50">
        <v>90.119495029235139</v>
      </c>
      <c r="J1629" s="50">
        <v>103.50083004055206</v>
      </c>
      <c r="K1629" s="50">
        <v>103.96770420211033</v>
      </c>
      <c r="L1629" s="50">
        <v>106.8097173412451</v>
      </c>
      <c r="M1629" s="50">
        <v>117.67703431100098</v>
      </c>
      <c r="N1629" s="50">
        <v>121.36330120636801</v>
      </c>
      <c r="O1629" s="284">
        <v>120.33425857244495</v>
      </c>
      <c r="P1629" s="50">
        <v>127.45359024489402</v>
      </c>
      <c r="Q1629" s="50">
        <v>129.26242122110057</v>
      </c>
      <c r="R1629" s="50">
        <v>125.79974184577317</v>
      </c>
      <c r="S1629" s="50">
        <v>125.0137333233602</v>
      </c>
      <c r="T1629" s="50">
        <v>122.96674931029227</v>
      </c>
    </row>
    <row r="1630" spans="1:20" x14ac:dyDescent="0.25">
      <c r="A1630" t="str">
        <f t="shared" si="32"/>
        <v>323 beheer van gebouwen &amp; dienstboden</v>
      </c>
      <c r="B1630" s="10">
        <v>323</v>
      </c>
      <c r="C1630" s="3" t="s">
        <v>98</v>
      </c>
      <c r="D1630" s="192"/>
      <c r="E1630" s="50">
        <v>44.588797353062787</v>
      </c>
      <c r="F1630" s="50">
        <v>52.772318979471727</v>
      </c>
      <c r="G1630" s="50">
        <v>53.48783106094087</v>
      </c>
      <c r="H1630" s="50">
        <v>55.946541830349197</v>
      </c>
      <c r="I1630" s="50">
        <v>51.863680070484399</v>
      </c>
      <c r="J1630" s="50">
        <v>57.421067101553994</v>
      </c>
      <c r="K1630" s="50">
        <v>60.254448139677102</v>
      </c>
      <c r="L1630" s="50">
        <v>60.357183024273219</v>
      </c>
      <c r="M1630" s="50">
        <v>63.582222431381517</v>
      </c>
      <c r="N1630" s="50">
        <v>69.678982631683198</v>
      </c>
      <c r="O1630" s="284">
        <v>65.342979829848105</v>
      </c>
      <c r="P1630" s="50">
        <v>72.142357742046613</v>
      </c>
      <c r="Q1630" s="50">
        <v>73.237032512398159</v>
      </c>
      <c r="R1630" s="50">
        <v>76.669499202419473</v>
      </c>
      <c r="S1630" s="50">
        <v>81.613514908175517</v>
      </c>
      <c r="T1630" s="50">
        <v>85.814250034046637</v>
      </c>
    </row>
    <row r="1631" spans="1:20" x14ac:dyDescent="0.25">
      <c r="A1631" t="str">
        <f t="shared" si="32"/>
        <v>323 beheer van gebouwen &amp; dienstboden</v>
      </c>
      <c r="B1631" s="10">
        <v>323</v>
      </c>
      <c r="C1631" s="3" t="s">
        <v>26</v>
      </c>
      <c r="D1631" s="194"/>
      <c r="E1631" s="50">
        <v>173.21966163182231</v>
      </c>
      <c r="F1631" s="50">
        <v>205.07921332776314</v>
      </c>
      <c r="G1631" s="50">
        <v>210.7244138214314</v>
      </c>
      <c r="H1631" s="50">
        <v>227.81540886660179</v>
      </c>
      <c r="I1631" s="50">
        <v>226.21494826858537</v>
      </c>
      <c r="J1631" s="50">
        <v>259.71095785574499</v>
      </c>
      <c r="K1631" s="50">
        <v>268.55529413313053</v>
      </c>
      <c r="L1631" s="50">
        <v>280.83668063978274</v>
      </c>
      <c r="M1631" s="50">
        <v>298.97142054260593</v>
      </c>
      <c r="N1631" s="50">
        <v>306.17991917681866</v>
      </c>
      <c r="O1631" s="284">
        <v>285.42906336373676</v>
      </c>
      <c r="P1631" s="50">
        <v>297.70080713307505</v>
      </c>
      <c r="Q1631" s="50">
        <v>302.31750984115075</v>
      </c>
      <c r="R1631" s="50">
        <v>306.59044835490818</v>
      </c>
      <c r="S1631" s="50">
        <v>311.89898003601104</v>
      </c>
      <c r="T1631" s="50">
        <v>315.39959002527723</v>
      </c>
    </row>
    <row r="1632" spans="1:20" x14ac:dyDescent="0.25">
      <c r="A1632" t="str">
        <f t="shared" si="32"/>
        <v>323 beheer van gebouwen &amp; dienstboden</v>
      </c>
      <c r="B1632" s="10">
        <v>323</v>
      </c>
      <c r="C1632" s="3" t="s">
        <v>19</v>
      </c>
      <c r="D1632" s="194"/>
      <c r="E1632" s="50">
        <v>1012.4821233314367</v>
      </c>
      <c r="F1632" s="50">
        <v>1129.8801537597999</v>
      </c>
      <c r="G1632" s="50">
        <v>1156.2548228131734</v>
      </c>
      <c r="H1632" s="50">
        <v>1223.3467620434581</v>
      </c>
      <c r="I1632" s="50">
        <v>1205.2762704842967</v>
      </c>
      <c r="J1632" s="50">
        <v>1359.018354395072</v>
      </c>
      <c r="K1632" s="50">
        <v>1401.6359365547539</v>
      </c>
      <c r="L1632" s="50">
        <v>1488.434984707452</v>
      </c>
      <c r="M1632" s="50">
        <v>1588.4866085394608</v>
      </c>
      <c r="N1632" s="50">
        <v>1592.7158451745172</v>
      </c>
      <c r="O1632" s="284">
        <v>1443.7307932339013</v>
      </c>
      <c r="P1632" s="50">
        <v>1485.9690338354046</v>
      </c>
      <c r="Q1632" s="50">
        <v>1533.0381247998048</v>
      </c>
      <c r="R1632" s="50">
        <v>1577.5315545987776</v>
      </c>
      <c r="S1632" s="50">
        <v>1623.4073742645069</v>
      </c>
      <c r="T1632" s="50">
        <v>1671.9681974475538</v>
      </c>
    </row>
    <row r="1633" spans="1:20" x14ac:dyDescent="0.25">
      <c r="A1633" t="str">
        <f t="shared" si="32"/>
        <v>323 beheer van gebouwen &amp; dienstboden</v>
      </c>
      <c r="B1633" s="10">
        <v>323</v>
      </c>
      <c r="C1633" s="3" t="s">
        <v>20</v>
      </c>
      <c r="D1633" s="194"/>
      <c r="E1633" s="193">
        <v>0.17108416794744605</v>
      </c>
      <c r="F1633" s="193">
        <v>0.18150527969301841</v>
      </c>
      <c r="G1633" s="193">
        <v>0.18224738151468886</v>
      </c>
      <c r="H1633" s="193">
        <v>0.18622308566547618</v>
      </c>
      <c r="I1633" s="193">
        <v>0.18768721645676228</v>
      </c>
      <c r="J1633" s="193">
        <v>0.19110187659779462</v>
      </c>
      <c r="K1633" s="193">
        <v>0.19160131895108529</v>
      </c>
      <c r="L1633" s="193">
        <v>0.18867917210033897</v>
      </c>
      <c r="M1633" s="193">
        <v>0.18821148314085956</v>
      </c>
      <c r="N1633" s="193">
        <v>0.19223762989767323</v>
      </c>
      <c r="O1633" s="285">
        <v>0.19770241425992352</v>
      </c>
      <c r="P1633" s="193">
        <v>0.20034119174387202</v>
      </c>
      <c r="Q1633" s="193">
        <v>0.19720156005946007</v>
      </c>
      <c r="R1633" s="193">
        <v>0.19434821919165035</v>
      </c>
      <c r="S1633" s="193">
        <v>0.19212613234390319</v>
      </c>
      <c r="T1633" s="193">
        <v>0.1886397064888973</v>
      </c>
    </row>
    <row r="1634" spans="1:20" x14ac:dyDescent="0.25">
      <c r="A1634" t="str">
        <f t="shared" si="32"/>
        <v>323 beheer van gebouwen &amp; dienstboden</v>
      </c>
      <c r="B1634" s="10">
        <v>323</v>
      </c>
      <c r="C1634" s="3" t="s">
        <v>29</v>
      </c>
      <c r="D1634" s="194"/>
      <c r="E1634" s="50">
        <v>1012.4821233314367</v>
      </c>
      <c r="F1634" s="50">
        <v>1129.8801537597999</v>
      </c>
      <c r="G1634" s="50">
        <v>1156.2548228131734</v>
      </c>
      <c r="H1634" s="50">
        <v>1223.3467620434581</v>
      </c>
      <c r="I1634" s="50">
        <v>1205.2762704842967</v>
      </c>
      <c r="J1634" s="50">
        <v>1359.018354395072</v>
      </c>
      <c r="K1634" s="50">
        <v>1401.6359365547539</v>
      </c>
      <c r="L1634" s="50">
        <v>1488.434984707452</v>
      </c>
      <c r="M1634" s="50">
        <v>1556.4866085394608</v>
      </c>
      <c r="N1634" s="50">
        <v>1536.9711731845437</v>
      </c>
      <c r="O1634" s="284">
        <v>1443.7307932339013</v>
      </c>
      <c r="P1634" s="50">
        <v>1485.9690338354046</v>
      </c>
      <c r="Q1634" s="50">
        <v>1533.0381247998048</v>
      </c>
      <c r="R1634" s="50">
        <v>1577.5315545987776</v>
      </c>
      <c r="S1634" s="50">
        <v>1623.4073742645069</v>
      </c>
      <c r="T1634" s="50">
        <v>1671.9681974475538</v>
      </c>
    </row>
    <row r="1635" spans="1:20" x14ac:dyDescent="0.25">
      <c r="A1635" t="str">
        <f t="shared" si="32"/>
        <v>326 gas- en elektriciteitsbedrijf</v>
      </c>
      <c r="B1635" s="10">
        <v>326</v>
      </c>
      <c r="C1635" s="3" t="s">
        <v>25</v>
      </c>
      <c r="D1635" s="50">
        <v>8478</v>
      </c>
      <c r="E1635" s="50">
        <v>8131</v>
      </c>
      <c r="F1635" s="50">
        <v>8161</v>
      </c>
      <c r="G1635" s="50">
        <v>7990</v>
      </c>
      <c r="H1635" s="50">
        <v>7936</v>
      </c>
      <c r="I1635" s="50">
        <v>8482</v>
      </c>
      <c r="J1635" s="50">
        <v>8601</v>
      </c>
      <c r="K1635" s="50">
        <v>8710</v>
      </c>
      <c r="L1635" s="50">
        <v>8645</v>
      </c>
      <c r="M1635" s="50">
        <v>8875</v>
      </c>
      <c r="N1635" s="50">
        <v>9269.7660768491114</v>
      </c>
      <c r="O1635" s="284">
        <v>9352.7901213108671</v>
      </c>
      <c r="P1635" s="50">
        <v>9436.557765115007</v>
      </c>
      <c r="Q1635" s="50">
        <v>9521.0756682596748</v>
      </c>
      <c r="R1635" s="50">
        <v>9606.3505503928427</v>
      </c>
      <c r="S1635" s="50">
        <v>9692.389191346565</v>
      </c>
      <c r="T1635" s="50">
        <v>9779.198431676019</v>
      </c>
    </row>
    <row r="1636" spans="1:20" x14ac:dyDescent="0.25">
      <c r="A1636" t="str">
        <f t="shared" si="32"/>
        <v>326 gas- en elektriciteitsbedrijf</v>
      </c>
      <c r="B1636" s="10">
        <v>326</v>
      </c>
      <c r="C1636" s="3" t="s">
        <v>83</v>
      </c>
      <c r="D1636" s="192"/>
      <c r="E1636" s="50">
        <v>-347</v>
      </c>
      <c r="F1636" s="50">
        <v>30</v>
      </c>
      <c r="G1636" s="50">
        <v>-171</v>
      </c>
      <c r="H1636" s="50">
        <v>-54</v>
      </c>
      <c r="I1636" s="50">
        <v>546</v>
      </c>
      <c r="J1636" s="50">
        <v>119</v>
      </c>
      <c r="K1636" s="50">
        <v>109</v>
      </c>
      <c r="L1636" s="50">
        <v>-65</v>
      </c>
      <c r="M1636" s="50">
        <v>230</v>
      </c>
      <c r="N1636" s="50">
        <v>394.76607684911141</v>
      </c>
      <c r="O1636" s="284">
        <v>83.024044461755693</v>
      </c>
      <c r="P1636" s="50">
        <v>83.76764380413988</v>
      </c>
      <c r="Q1636" s="50">
        <v>84.517903144667798</v>
      </c>
      <c r="R1636" s="50">
        <v>85.274882133167921</v>
      </c>
      <c r="S1636" s="50">
        <v>86.038640953722279</v>
      </c>
      <c r="T1636" s="50">
        <v>86.809240329454042</v>
      </c>
    </row>
    <row r="1637" spans="1:20" x14ac:dyDescent="0.25">
      <c r="A1637" t="str">
        <f t="shared" si="32"/>
        <v>326 gas- en elektriciteitsbedrijf</v>
      </c>
      <c r="B1637" s="10">
        <v>326</v>
      </c>
      <c r="C1637" s="3" t="s">
        <v>84</v>
      </c>
      <c r="D1637" s="192"/>
      <c r="E1637" s="193">
        <v>0.95907053550365651</v>
      </c>
      <c r="F1637" s="193">
        <v>1.0036895830771122</v>
      </c>
      <c r="G1637" s="193">
        <v>0.97904668545521378</v>
      </c>
      <c r="H1637" s="193">
        <v>0.99324155193992492</v>
      </c>
      <c r="I1637" s="193">
        <v>1.0688004032258065</v>
      </c>
      <c r="J1637" s="193">
        <v>1.0140297099740627</v>
      </c>
      <c r="K1637" s="193">
        <v>1.0126729450063947</v>
      </c>
      <c r="L1637" s="193">
        <v>0.9925373134328358</v>
      </c>
      <c r="M1637" s="193">
        <v>1.0266049739733951</v>
      </c>
      <c r="N1637" s="193">
        <v>1.0444806847153929</v>
      </c>
      <c r="O1637" s="285">
        <v>1.0089564336115346</v>
      </c>
      <c r="P1637" s="193">
        <v>1.0089564336115349</v>
      </c>
      <c r="Q1637" s="193">
        <v>1.0089564336115351</v>
      </c>
      <c r="R1637" s="193">
        <v>1.0089564336115349</v>
      </c>
      <c r="S1637" s="193">
        <v>1.0089564336115346</v>
      </c>
      <c r="T1637" s="193">
        <v>1.0089564336115349</v>
      </c>
    </row>
    <row r="1638" spans="1:20" x14ac:dyDescent="0.25">
      <c r="A1638" t="str">
        <f t="shared" si="32"/>
        <v>326 gas- en elektriciteitsbedrijf</v>
      </c>
      <c r="B1638" s="10">
        <v>326</v>
      </c>
      <c r="C1638" s="3" t="s">
        <v>8</v>
      </c>
      <c r="D1638" s="50">
        <v>4</v>
      </c>
      <c r="E1638" s="50">
        <v>10</v>
      </c>
      <c r="F1638" s="50">
        <v>10</v>
      </c>
      <c r="G1638" s="50">
        <v>1</v>
      </c>
      <c r="H1638" s="50">
        <v>1</v>
      </c>
      <c r="I1638" s="50">
        <v>6</v>
      </c>
      <c r="J1638" s="50">
        <v>5</v>
      </c>
      <c r="K1638" s="50">
        <v>3</v>
      </c>
      <c r="L1638" s="50">
        <v>11</v>
      </c>
      <c r="M1638" s="50">
        <v>8</v>
      </c>
      <c r="N1638" s="50">
        <v>7.8744209716979068</v>
      </c>
      <c r="O1638" s="284">
        <v>7.4435986118358572</v>
      </c>
      <c r="P1638" s="50">
        <v>7.2520550588594519</v>
      </c>
      <c r="Q1638" s="50">
        <v>7.1534510882050135</v>
      </c>
      <c r="R1638" s="50">
        <v>7.0561769689377458</v>
      </c>
      <c r="S1638" s="50">
        <v>6.965853497440615</v>
      </c>
      <c r="T1638" s="50">
        <v>6.7034766119233185</v>
      </c>
    </row>
    <row r="1639" spans="1:20" x14ac:dyDescent="0.25">
      <c r="A1639" t="str">
        <f t="shared" si="32"/>
        <v>326 gas- en elektriciteitsbedrijf</v>
      </c>
      <c r="B1639" s="10">
        <v>326</v>
      </c>
      <c r="C1639" s="3" t="s">
        <v>9</v>
      </c>
      <c r="D1639" s="50">
        <v>240</v>
      </c>
      <c r="E1639" s="50">
        <v>175</v>
      </c>
      <c r="F1639" s="50">
        <v>196</v>
      </c>
      <c r="G1639" s="50">
        <v>172</v>
      </c>
      <c r="H1639" s="50">
        <v>170</v>
      </c>
      <c r="I1639" s="50">
        <v>151</v>
      </c>
      <c r="J1639" s="50">
        <v>172</v>
      </c>
      <c r="K1639" s="50">
        <v>176</v>
      </c>
      <c r="L1639" s="50">
        <v>149</v>
      </c>
      <c r="M1639" s="50">
        <v>193</v>
      </c>
      <c r="N1639" s="50">
        <v>239.43578344450924</v>
      </c>
      <c r="O1639" s="284">
        <v>226.33586287514456</v>
      </c>
      <c r="P1639" s="50">
        <v>220.51164026430263</v>
      </c>
      <c r="Q1639" s="50">
        <v>217.51341105491176</v>
      </c>
      <c r="R1639" s="50">
        <v>214.55561834363249</v>
      </c>
      <c r="S1639" s="50">
        <v>211.8091724476011</v>
      </c>
      <c r="T1639" s="50">
        <v>203.83113630153275</v>
      </c>
    </row>
    <row r="1640" spans="1:20" x14ac:dyDescent="0.25">
      <c r="A1640" t="str">
        <f t="shared" si="32"/>
        <v>326 gas- en elektriciteitsbedrijf</v>
      </c>
      <c r="B1640" s="10">
        <v>326</v>
      </c>
      <c r="C1640" s="3" t="s">
        <v>10</v>
      </c>
      <c r="D1640" s="50">
        <v>1073</v>
      </c>
      <c r="E1640" s="50">
        <v>852</v>
      </c>
      <c r="F1640" s="50">
        <v>713</v>
      </c>
      <c r="G1640" s="50">
        <v>618</v>
      </c>
      <c r="H1640" s="50">
        <v>592</v>
      </c>
      <c r="I1640" s="50">
        <v>591</v>
      </c>
      <c r="J1640" s="50">
        <v>580</v>
      </c>
      <c r="K1640" s="50">
        <v>616</v>
      </c>
      <c r="L1640" s="50">
        <v>571</v>
      </c>
      <c r="M1640" s="50">
        <v>559</v>
      </c>
      <c r="N1640" s="50">
        <v>902.88911650061596</v>
      </c>
      <c r="O1640" s="284">
        <v>853.49058659439959</v>
      </c>
      <c r="P1640" s="50">
        <v>831.52800802007096</v>
      </c>
      <c r="Q1640" s="50">
        <v>820.22197646960876</v>
      </c>
      <c r="R1640" s="50">
        <v>809.06842703159066</v>
      </c>
      <c r="S1640" s="50">
        <v>798.7118459353519</v>
      </c>
      <c r="T1640" s="50">
        <v>768.62744541798736</v>
      </c>
    </row>
    <row r="1641" spans="1:20" x14ac:dyDescent="0.25">
      <c r="A1641" t="str">
        <f t="shared" si="32"/>
        <v>326 gas- en elektriciteitsbedrijf</v>
      </c>
      <c r="B1641" s="10">
        <v>326</v>
      </c>
      <c r="C1641" s="3" t="s">
        <v>11</v>
      </c>
      <c r="D1641" s="50">
        <v>1679</v>
      </c>
      <c r="E1641" s="50">
        <v>1631</v>
      </c>
      <c r="F1641" s="50">
        <v>1535</v>
      </c>
      <c r="G1641" s="50">
        <v>1410</v>
      </c>
      <c r="H1641" s="50">
        <v>1214</v>
      </c>
      <c r="I1641" s="50">
        <v>1202</v>
      </c>
      <c r="J1641" s="50">
        <v>1071</v>
      </c>
      <c r="K1641" s="50">
        <v>1005</v>
      </c>
      <c r="L1641" s="50">
        <v>896</v>
      </c>
      <c r="M1641" s="50">
        <v>930</v>
      </c>
      <c r="N1641" s="50">
        <v>876.97597653250489</v>
      </c>
      <c r="O1641" s="284">
        <v>924.06949477154717</v>
      </c>
      <c r="P1641" s="50">
        <v>989.1835134831224</v>
      </c>
      <c r="Q1641" s="50">
        <v>1065.314765987835</v>
      </c>
      <c r="R1641" s="50">
        <v>1118.9956762566176</v>
      </c>
      <c r="S1641" s="50">
        <v>1211.67261339116</v>
      </c>
      <c r="T1641" s="50">
        <v>1181.2974728362203</v>
      </c>
    </row>
    <row r="1642" spans="1:20" x14ac:dyDescent="0.25">
      <c r="A1642" t="str">
        <f t="shared" si="32"/>
        <v>326 gas- en elektriciteitsbedrijf</v>
      </c>
      <c r="B1642" s="10">
        <v>326</v>
      </c>
      <c r="C1642" s="3" t="s">
        <v>12</v>
      </c>
      <c r="D1642" s="50">
        <v>1080</v>
      </c>
      <c r="E1642" s="50">
        <v>1171</v>
      </c>
      <c r="F1642" s="50">
        <v>1304</v>
      </c>
      <c r="G1642" s="50">
        <v>1380</v>
      </c>
      <c r="H1642" s="50">
        <v>1480</v>
      </c>
      <c r="I1642" s="50">
        <v>1711</v>
      </c>
      <c r="J1642" s="50">
        <v>1737</v>
      </c>
      <c r="K1642" s="50">
        <v>1670</v>
      </c>
      <c r="L1642" s="50">
        <v>1564</v>
      </c>
      <c r="M1642" s="50">
        <v>1446</v>
      </c>
      <c r="N1642" s="50">
        <v>1363.8453340035123</v>
      </c>
      <c r="O1642" s="284">
        <v>1234.5709449267151</v>
      </c>
      <c r="P1642" s="50">
        <v>1132.7874294572644</v>
      </c>
      <c r="Q1642" s="50">
        <v>1046.1752604700514</v>
      </c>
      <c r="R1642" s="50">
        <v>1019.5432991683874</v>
      </c>
      <c r="S1642" s="50">
        <v>961.41395742512725</v>
      </c>
      <c r="T1642" s="50">
        <v>1013.041786408869</v>
      </c>
    </row>
    <row r="1643" spans="1:20" x14ac:dyDescent="0.25">
      <c r="A1643" t="str">
        <f t="shared" si="32"/>
        <v>326 gas- en elektriciteitsbedrijf</v>
      </c>
      <c r="B1643" s="10">
        <v>326</v>
      </c>
      <c r="C1643" s="3" t="s">
        <v>13</v>
      </c>
      <c r="D1643" s="50">
        <v>1041</v>
      </c>
      <c r="E1643" s="50">
        <v>970</v>
      </c>
      <c r="F1643" s="50">
        <v>956</v>
      </c>
      <c r="G1643" s="50">
        <v>924</v>
      </c>
      <c r="H1643" s="50">
        <v>952</v>
      </c>
      <c r="I1643" s="50">
        <v>1169</v>
      </c>
      <c r="J1643" s="50">
        <v>1309</v>
      </c>
      <c r="K1643" s="50">
        <v>1474</v>
      </c>
      <c r="L1643" s="50">
        <v>1587</v>
      </c>
      <c r="M1643" s="50">
        <v>1724</v>
      </c>
      <c r="N1643" s="50">
        <v>1778.3972764526757</v>
      </c>
      <c r="O1643" s="284">
        <v>1857.0436902679162</v>
      </c>
      <c r="P1643" s="50">
        <v>1812.2485461932915</v>
      </c>
      <c r="Q1643" s="50">
        <v>1728.5570661675952</v>
      </c>
      <c r="R1643" s="50">
        <v>1585.2253877392345</v>
      </c>
      <c r="S1643" s="50">
        <v>1495.160614392852</v>
      </c>
      <c r="T1643" s="50">
        <v>1353.4392841376523</v>
      </c>
    </row>
    <row r="1644" spans="1:20" x14ac:dyDescent="0.25">
      <c r="A1644" t="str">
        <f t="shared" si="32"/>
        <v>326 gas- en elektriciteitsbedrijf</v>
      </c>
      <c r="B1644" s="10">
        <v>326</v>
      </c>
      <c r="C1644" s="3" t="s">
        <v>14</v>
      </c>
      <c r="D1644" s="50">
        <v>1089</v>
      </c>
      <c r="E1644" s="50">
        <v>1041</v>
      </c>
      <c r="F1644" s="50">
        <v>1038</v>
      </c>
      <c r="G1644" s="50">
        <v>1027</v>
      </c>
      <c r="H1644" s="50">
        <v>1047</v>
      </c>
      <c r="I1644" s="50">
        <v>1145</v>
      </c>
      <c r="J1644" s="50">
        <v>1115</v>
      </c>
      <c r="K1644" s="50">
        <v>1095</v>
      </c>
      <c r="L1644" s="50">
        <v>1101</v>
      </c>
      <c r="M1644" s="50">
        <v>1160</v>
      </c>
      <c r="N1644" s="50">
        <v>1253.8413787590171</v>
      </c>
      <c r="O1644" s="284">
        <v>1401.6011315932706</v>
      </c>
      <c r="P1644" s="50">
        <v>1586.1137421785015</v>
      </c>
      <c r="Q1644" s="50">
        <v>1743.6254341167523</v>
      </c>
      <c r="R1644" s="50">
        <v>1889.9920943723655</v>
      </c>
      <c r="S1644" s="50">
        <v>1949.6269101791781</v>
      </c>
      <c r="T1644" s="50">
        <v>2035.845645887729</v>
      </c>
    </row>
    <row r="1645" spans="1:20" x14ac:dyDescent="0.25">
      <c r="A1645" t="str">
        <f t="shared" si="32"/>
        <v>326 gas- en elektriciteitsbedrijf</v>
      </c>
      <c r="B1645" s="10">
        <v>326</v>
      </c>
      <c r="C1645" s="3" t="s">
        <v>15</v>
      </c>
      <c r="D1645" s="50">
        <v>1127</v>
      </c>
      <c r="E1645" s="50">
        <v>1125</v>
      </c>
      <c r="F1645" s="50">
        <v>1136</v>
      </c>
      <c r="G1645" s="50">
        <v>1110</v>
      </c>
      <c r="H1645" s="50">
        <v>1089</v>
      </c>
      <c r="I1645" s="50">
        <v>1135</v>
      </c>
      <c r="J1645" s="50">
        <v>1139</v>
      </c>
      <c r="K1645" s="50">
        <v>1158</v>
      </c>
      <c r="L1645" s="50">
        <v>1154</v>
      </c>
      <c r="M1645" s="50">
        <v>1217</v>
      </c>
      <c r="N1645" s="50">
        <v>1207.2628045679442</v>
      </c>
      <c r="O1645" s="284">
        <v>1173.5691530700301</v>
      </c>
      <c r="P1645" s="50">
        <v>1156.8707547761505</v>
      </c>
      <c r="Q1645" s="50">
        <v>1175.9162972047634</v>
      </c>
      <c r="R1645" s="50">
        <v>1239.449201871143</v>
      </c>
      <c r="S1645" s="50">
        <v>1340.368147344039</v>
      </c>
      <c r="T1645" s="50">
        <v>1497.9810789987298</v>
      </c>
    </row>
    <row r="1646" spans="1:20" x14ac:dyDescent="0.25">
      <c r="A1646" t="str">
        <f t="shared" si="32"/>
        <v>326 gas- en elektriciteitsbedrijf</v>
      </c>
      <c r="B1646" s="10">
        <v>326</v>
      </c>
      <c r="C1646" s="3" t="s">
        <v>16</v>
      </c>
      <c r="D1646" s="50">
        <v>998</v>
      </c>
      <c r="E1646" s="50">
        <v>973</v>
      </c>
      <c r="F1646" s="50">
        <v>1028</v>
      </c>
      <c r="G1646" s="50">
        <v>1054</v>
      </c>
      <c r="H1646" s="50">
        <v>1046</v>
      </c>
      <c r="I1646" s="50">
        <v>998</v>
      </c>
      <c r="J1646" s="50">
        <v>1092</v>
      </c>
      <c r="K1646" s="50">
        <v>1118</v>
      </c>
      <c r="L1646" s="50">
        <v>1150</v>
      </c>
      <c r="M1646" s="50">
        <v>1136</v>
      </c>
      <c r="N1646" s="50">
        <v>1119.6800801574477</v>
      </c>
      <c r="O1646" s="284">
        <v>1121.1633994213757</v>
      </c>
      <c r="P1646" s="50">
        <v>1144.6485113569304</v>
      </c>
      <c r="Q1646" s="50">
        <v>1155.0476753112632</v>
      </c>
      <c r="R1646" s="50">
        <v>1191.8668747768616</v>
      </c>
      <c r="S1646" s="50">
        <v>1180.3722622581292</v>
      </c>
      <c r="T1646" s="50">
        <v>1144.3147347681256</v>
      </c>
    </row>
    <row r="1647" spans="1:20" x14ac:dyDescent="0.25">
      <c r="A1647" t="str">
        <f t="shared" si="32"/>
        <v>326 gas- en elektriciteitsbedrijf</v>
      </c>
      <c r="B1647" s="10">
        <v>326</v>
      </c>
      <c r="C1647" s="3" t="s">
        <v>17</v>
      </c>
      <c r="D1647" s="50">
        <v>144</v>
      </c>
      <c r="E1647" s="50">
        <v>182</v>
      </c>
      <c r="F1647" s="50">
        <v>242</v>
      </c>
      <c r="G1647" s="50">
        <v>290</v>
      </c>
      <c r="H1647" s="50">
        <v>338</v>
      </c>
      <c r="I1647" s="50">
        <v>370</v>
      </c>
      <c r="J1647" s="50">
        <v>373</v>
      </c>
      <c r="K1647" s="50">
        <v>380</v>
      </c>
      <c r="L1647" s="50">
        <v>451</v>
      </c>
      <c r="M1647" s="50">
        <v>486</v>
      </c>
      <c r="N1647" s="50">
        <v>499.26082900888883</v>
      </c>
      <c r="O1647" s="284">
        <v>504.39400704363385</v>
      </c>
      <c r="P1647" s="50">
        <v>489.1740954900277</v>
      </c>
      <c r="Q1647" s="50">
        <v>483.72697010591685</v>
      </c>
      <c r="R1647" s="50">
        <v>451.63466435584365</v>
      </c>
      <c r="S1647" s="50">
        <v>453.63781310928346</v>
      </c>
      <c r="T1647" s="50">
        <v>461.07900245780115</v>
      </c>
    </row>
    <row r="1648" spans="1:20" x14ac:dyDescent="0.25">
      <c r="A1648" t="str">
        <f t="shared" si="32"/>
        <v>326 gas- en elektriciteitsbedrijf</v>
      </c>
      <c r="B1648" s="10">
        <v>326</v>
      </c>
      <c r="C1648" s="3" t="s">
        <v>85</v>
      </c>
      <c r="D1648" s="50">
        <v>3</v>
      </c>
      <c r="E1648" s="50">
        <v>1</v>
      </c>
      <c r="F1648" s="50">
        <v>3</v>
      </c>
      <c r="G1648" s="50">
        <v>4</v>
      </c>
      <c r="H1648" s="50">
        <v>7</v>
      </c>
      <c r="I1648" s="50">
        <v>4</v>
      </c>
      <c r="J1648" s="50">
        <v>8</v>
      </c>
      <c r="K1648" s="50">
        <v>15</v>
      </c>
      <c r="L1648" s="50">
        <v>11</v>
      </c>
      <c r="M1648" s="50">
        <v>16</v>
      </c>
      <c r="N1648" s="50">
        <v>20.303076450298679</v>
      </c>
      <c r="O1648" s="284">
        <v>49.108252135002488</v>
      </c>
      <c r="P1648" s="50">
        <v>66.239468836487617</v>
      </c>
      <c r="Q1648" s="50">
        <v>77.82336028277571</v>
      </c>
      <c r="R1648" s="50">
        <v>78.963129508232001</v>
      </c>
      <c r="S1648" s="50">
        <v>82.65000136640441</v>
      </c>
      <c r="T1648" s="50">
        <v>113.03736784945094</v>
      </c>
    </row>
    <row r="1649" spans="1:20" x14ac:dyDescent="0.25">
      <c r="A1649" t="str">
        <f t="shared" si="32"/>
        <v>326 gas- en elektriciteitsbedrijf</v>
      </c>
      <c r="B1649" s="10">
        <v>326</v>
      </c>
      <c r="C1649" s="3" t="s">
        <v>6</v>
      </c>
      <c r="D1649" s="50">
        <v>1145</v>
      </c>
      <c r="E1649" s="50">
        <v>1156</v>
      </c>
      <c r="F1649" s="50">
        <v>1273</v>
      </c>
      <c r="G1649" s="50">
        <v>1348</v>
      </c>
      <c r="H1649" s="50">
        <v>1391</v>
      </c>
      <c r="I1649" s="50">
        <v>1372</v>
      </c>
      <c r="J1649" s="50">
        <v>1473</v>
      </c>
      <c r="K1649" s="50">
        <v>1513</v>
      </c>
      <c r="L1649" s="50">
        <v>1612</v>
      </c>
      <c r="M1649" s="50">
        <v>1638</v>
      </c>
      <c r="N1649" s="50">
        <v>1639.2439856166352</v>
      </c>
      <c r="O1649" s="284">
        <v>1674.665658600012</v>
      </c>
      <c r="P1649" s="50">
        <v>1700.0620756834455</v>
      </c>
      <c r="Q1649" s="50">
        <v>1716.5980056999558</v>
      </c>
      <c r="R1649" s="50">
        <v>1722.4646686409371</v>
      </c>
      <c r="S1649" s="50">
        <v>1716.6600767338173</v>
      </c>
      <c r="T1649" s="50">
        <v>1718.4311050753777</v>
      </c>
    </row>
    <row r="1650" spans="1:20" x14ac:dyDescent="0.25">
      <c r="A1650" t="str">
        <f t="shared" si="32"/>
        <v>326 gas- en elektriciteitsbedrijf</v>
      </c>
      <c r="B1650" s="10">
        <v>326</v>
      </c>
      <c r="C1650" s="3" t="s">
        <v>86</v>
      </c>
      <c r="D1650" s="193">
        <v>1.0124190832868047</v>
      </c>
      <c r="E1650" s="192"/>
      <c r="F1650" s="192"/>
      <c r="G1650" s="192"/>
      <c r="H1650" s="192"/>
      <c r="I1650" s="192"/>
      <c r="J1650" s="192"/>
      <c r="K1650" s="192"/>
      <c r="L1650" s="192"/>
      <c r="M1650" s="192"/>
      <c r="N1650" s="192"/>
      <c r="O1650" s="286"/>
      <c r="P1650" s="192"/>
      <c r="Q1650" s="192"/>
      <c r="R1650" s="192"/>
      <c r="S1650" s="192"/>
      <c r="T1650" s="192"/>
    </row>
    <row r="1651" spans="1:20" x14ac:dyDescent="0.25">
      <c r="A1651" t="str">
        <f t="shared" si="32"/>
        <v>326 gas- en elektriciteitsbedrijf</v>
      </c>
      <c r="B1651" s="10">
        <v>326</v>
      </c>
      <c r="C1651" s="3" t="s">
        <v>87</v>
      </c>
      <c r="D1651" s="192"/>
      <c r="E1651" s="193">
        <v>2.6674273891574118E-2</v>
      </c>
      <c r="F1651" s="193">
        <v>4.3647501048462711E-3</v>
      </c>
      <c r="G1651" s="193">
        <v>1.668619891579548E-2</v>
      </c>
      <c r="H1651" s="193">
        <v>9.588765673439914E-3</v>
      </c>
      <c r="I1651" s="193">
        <v>-2.8190659969500875E-2</v>
      </c>
      <c r="J1651" s="193">
        <v>-8.0531334362898832E-4</v>
      </c>
      <c r="K1651" s="193">
        <v>-1.2693085979498253E-4</v>
      </c>
      <c r="L1651" s="193">
        <v>9.9408849269844723E-3</v>
      </c>
      <c r="M1651" s="193">
        <v>-7.0929453432951872E-3</v>
      </c>
      <c r="N1651" s="193">
        <v>-1.603080071429408E-2</v>
      </c>
      <c r="O1651" s="285">
        <v>1.731324837635051E-3</v>
      </c>
      <c r="P1651" s="193">
        <v>1.7313248376349399E-3</v>
      </c>
      <c r="Q1651" s="193">
        <v>1.7313248376348289E-3</v>
      </c>
      <c r="R1651" s="193">
        <v>1.7313248376349399E-3</v>
      </c>
      <c r="S1651" s="193">
        <v>1.731324837635051E-3</v>
      </c>
      <c r="T1651" s="193">
        <v>1.7313248376349399E-3</v>
      </c>
    </row>
    <row r="1652" spans="1:20" x14ac:dyDescent="0.25">
      <c r="A1652" t="str">
        <f t="shared" si="32"/>
        <v>326 gas- en elektriciteitsbedrijf</v>
      </c>
      <c r="B1652" s="10">
        <v>326</v>
      </c>
      <c r="C1652" s="3" t="s">
        <v>88</v>
      </c>
      <c r="D1652" s="194"/>
      <c r="E1652" s="50">
        <v>1.0517520406212415</v>
      </c>
      <c r="F1652" s="50">
        <v>2.4062848636858254</v>
      </c>
      <c r="G1652" s="50">
        <v>2.5294993517953173</v>
      </c>
      <c r="H1652" s="50">
        <v>0.24585250193717617</v>
      </c>
      <c r="I1652" s="50">
        <v>0.20807307629423538</v>
      </c>
      <c r="J1652" s="50">
        <v>1.4127505375206435</v>
      </c>
      <c r="K1652" s="50">
        <v>1.1806840270197063</v>
      </c>
      <c r="L1652" s="50">
        <v>0.73861386357216219</v>
      </c>
      <c r="M1652" s="50">
        <v>2.5208787001248516</v>
      </c>
      <c r="N1652" s="50">
        <v>1.7618634843955374</v>
      </c>
      <c r="O1652" s="284">
        <v>1.874073300297163</v>
      </c>
      <c r="P1652" s="50">
        <v>1.7715397064379568</v>
      </c>
      <c r="Q1652" s="50">
        <v>1.7259532868437626</v>
      </c>
      <c r="R1652" s="50">
        <v>1.7024860288230226</v>
      </c>
      <c r="S1652" s="50">
        <v>1.6793352688644279</v>
      </c>
      <c r="T1652" s="50">
        <v>1.6578387287465794</v>
      </c>
    </row>
    <row r="1653" spans="1:20" x14ac:dyDescent="0.25">
      <c r="A1653" t="str">
        <f t="shared" si="32"/>
        <v>326 gas- en elektriciteitsbedrijf</v>
      </c>
      <c r="B1653" s="10">
        <v>326</v>
      </c>
      <c r="C1653" s="3" t="s">
        <v>89</v>
      </c>
      <c r="D1653" s="194"/>
      <c r="E1653" s="50">
        <v>47.006111389545836</v>
      </c>
      <c r="F1653" s="50">
        <v>30.371122892199796</v>
      </c>
      <c r="G1653" s="50">
        <v>36.430661606209817</v>
      </c>
      <c r="H1653" s="50">
        <v>30.749005748988765</v>
      </c>
      <c r="I1653" s="50">
        <v>23.968956811212216</v>
      </c>
      <c r="J1653" s="50">
        <v>25.425260743406916</v>
      </c>
      <c r="K1653" s="50">
        <v>29.077905945272363</v>
      </c>
      <c r="L1653" s="50">
        <v>31.526071894565831</v>
      </c>
      <c r="M1653" s="50">
        <v>24.15164515501418</v>
      </c>
      <c r="N1653" s="50">
        <v>29.558668510160544</v>
      </c>
      <c r="O1653" s="284">
        <v>40.923370065336016</v>
      </c>
      <c r="P1653" s="50">
        <v>38.684386027217641</v>
      </c>
      <c r="Q1653" s="50">
        <v>37.688934078400536</v>
      </c>
      <c r="R1653" s="50">
        <v>37.176489189372354</v>
      </c>
      <c r="S1653" s="50">
        <v>36.670955538725345</v>
      </c>
      <c r="T1653" s="50">
        <v>36.201544408313552</v>
      </c>
    </row>
    <row r="1654" spans="1:20" x14ac:dyDescent="0.25">
      <c r="A1654" t="str">
        <f t="shared" si="32"/>
        <v>326 gas- en elektriciteitsbedrijf</v>
      </c>
      <c r="B1654" s="10">
        <v>326</v>
      </c>
      <c r="C1654" s="3" t="s">
        <v>90</v>
      </c>
      <c r="D1654" s="194"/>
      <c r="E1654" s="50">
        <v>152.78924820732439</v>
      </c>
      <c r="F1654" s="50">
        <v>102.31235979954235</v>
      </c>
      <c r="G1654" s="50">
        <v>94.405747623185292</v>
      </c>
      <c r="H1654" s="50">
        <v>77.440927954861721</v>
      </c>
      <c r="I1654" s="50">
        <v>51.817475406560519</v>
      </c>
      <c r="J1654" s="50">
        <v>67.914685743182957</v>
      </c>
      <c r="K1654" s="50">
        <v>67.044084058975869</v>
      </c>
      <c r="L1654" s="50">
        <v>77.407215525223606</v>
      </c>
      <c r="M1654" s="50">
        <v>62.026150553499349</v>
      </c>
      <c r="N1654" s="50">
        <v>55.726362594382437</v>
      </c>
      <c r="O1654" s="284">
        <v>106.04568474592234</v>
      </c>
      <c r="P1654" s="50">
        <v>100.24375310934452</v>
      </c>
      <c r="Q1654" s="50">
        <v>97.664215222424716</v>
      </c>
      <c r="R1654" s="50">
        <v>96.336304811703911</v>
      </c>
      <c r="S1654" s="50">
        <v>95.026303654434187</v>
      </c>
      <c r="T1654" s="50">
        <v>93.809907627606407</v>
      </c>
    </row>
    <row r="1655" spans="1:20" x14ac:dyDescent="0.25">
      <c r="A1655" t="str">
        <f t="shared" si="32"/>
        <v>326 gas- en elektriciteitsbedrijf</v>
      </c>
      <c r="B1655" s="10">
        <v>326</v>
      </c>
      <c r="C1655" s="3" t="s">
        <v>91</v>
      </c>
      <c r="D1655" s="194"/>
      <c r="E1655" s="50">
        <v>167.72078293784278</v>
      </c>
      <c r="F1655" s="50">
        <v>126.53907317890439</v>
      </c>
      <c r="G1655" s="50">
        <v>138.00445846166679</v>
      </c>
      <c r="H1655" s="50">
        <v>116.7589295067478</v>
      </c>
      <c r="I1655" s="50">
        <v>54.664387497265515</v>
      </c>
      <c r="J1655" s="50">
        <v>87.041234232200111</v>
      </c>
      <c r="K1655" s="50">
        <v>78.281590787179823</v>
      </c>
      <c r="L1655" s="50">
        <v>83.575670030153802</v>
      </c>
      <c r="M1655" s="50">
        <v>59.248932204215308</v>
      </c>
      <c r="N1655" s="50">
        <v>53.185012083007003</v>
      </c>
      <c r="O1655" s="284">
        <v>65.729621818817662</v>
      </c>
      <c r="P1655" s="50">
        <v>69.259295637488137</v>
      </c>
      <c r="Q1655" s="50">
        <v>74.139611563515686</v>
      </c>
      <c r="R1655" s="50">
        <v>79.845672584153348</v>
      </c>
      <c r="S1655" s="50">
        <v>83.869073481414162</v>
      </c>
      <c r="T1655" s="50">
        <v>90.815238703938832</v>
      </c>
    </row>
    <row r="1656" spans="1:20" x14ac:dyDescent="0.25">
      <c r="A1656" t="str">
        <f t="shared" si="32"/>
        <v>326 gas- en elektriciteitsbedrijf</v>
      </c>
      <c r="B1656" s="10">
        <v>326</v>
      </c>
      <c r="C1656" s="3" t="s">
        <v>92</v>
      </c>
      <c r="D1656" s="194"/>
      <c r="E1656" s="50">
        <v>77.105752079865255</v>
      </c>
      <c r="F1656" s="50">
        <v>57.478173280484498</v>
      </c>
      <c r="G1656" s="50">
        <v>80.073606446533091</v>
      </c>
      <c r="H1656" s="50">
        <v>74.946015205469308</v>
      </c>
      <c r="I1656" s="50">
        <v>24.463335920979929</v>
      </c>
      <c r="J1656" s="50">
        <v>75.137927915242926</v>
      </c>
      <c r="K1656" s="50">
        <v>77.458058608655179</v>
      </c>
      <c r="L1656" s="50">
        <v>91.283579293371403</v>
      </c>
      <c r="M1656" s="50">
        <v>58.848621202691518</v>
      </c>
      <c r="N1656" s="50">
        <v>41.484496849067526</v>
      </c>
      <c r="O1656" s="284">
        <v>63.352342167382936</v>
      </c>
      <c r="P1656" s="50">
        <v>57.347383154741884</v>
      </c>
      <c r="Q1656" s="50">
        <v>52.619410020067285</v>
      </c>
      <c r="R1656" s="50">
        <v>48.596165133911597</v>
      </c>
      <c r="S1656" s="50">
        <v>47.359076819785351</v>
      </c>
      <c r="T1656" s="50">
        <v>44.658895313665667</v>
      </c>
    </row>
    <row r="1657" spans="1:20" x14ac:dyDescent="0.25">
      <c r="A1657" t="str">
        <f t="shared" si="32"/>
        <v>326 gas- en elektriciteitsbedrijf</v>
      </c>
      <c r="B1657" s="10">
        <v>326</v>
      </c>
      <c r="C1657" s="3" t="s">
        <v>93</v>
      </c>
      <c r="D1657" s="194"/>
      <c r="E1657" s="50">
        <v>64.304466109562881</v>
      </c>
      <c r="F1657" s="50">
        <v>38.278428714843237</v>
      </c>
      <c r="G1657" s="50">
        <v>49.50526161109233</v>
      </c>
      <c r="H1657" s="50">
        <v>41.290153408592026</v>
      </c>
      <c r="I1657" s="50">
        <v>6.5753569664697276</v>
      </c>
      <c r="J1657" s="50">
        <v>40.087621774765154</v>
      </c>
      <c r="K1657" s="50">
        <v>45.776537233500889</v>
      </c>
      <c r="L1657" s="50">
        <v>66.386649455335771</v>
      </c>
      <c r="M1657" s="50">
        <v>44.443303685094577</v>
      </c>
      <c r="N1657" s="50">
        <v>32.871071526348167</v>
      </c>
      <c r="O1657" s="284">
        <v>65.496366330003625</v>
      </c>
      <c r="P1657" s="50">
        <v>68.39282506731027</v>
      </c>
      <c r="Q1657" s="50">
        <v>66.743070423078322</v>
      </c>
      <c r="R1657" s="50">
        <v>63.660807586173505</v>
      </c>
      <c r="S1657" s="50">
        <v>58.382063493760555</v>
      </c>
      <c r="T1657" s="50">
        <v>55.065079450526902</v>
      </c>
    </row>
    <row r="1658" spans="1:20" x14ac:dyDescent="0.25">
      <c r="A1658" t="str">
        <f t="shared" si="32"/>
        <v>326 gas- en elektriciteitsbedrijf</v>
      </c>
      <c r="B1658" s="10">
        <v>326</v>
      </c>
      <c r="C1658" s="3" t="s">
        <v>94</v>
      </c>
      <c r="D1658" s="194"/>
      <c r="E1658" s="50">
        <v>57.987796086823174</v>
      </c>
      <c r="F1658" s="50">
        <v>32.207645909166835</v>
      </c>
      <c r="G1658" s="50">
        <v>44.904492351562766</v>
      </c>
      <c r="H1658" s="50">
        <v>37.139561922388843</v>
      </c>
      <c r="I1658" s="50">
        <v>-1.6922335919359119</v>
      </c>
      <c r="J1658" s="50">
        <v>29.505593937467037</v>
      </c>
      <c r="K1658" s="50">
        <v>29.488918076702642</v>
      </c>
      <c r="L1658" s="50">
        <v>39.984227160056598</v>
      </c>
      <c r="M1658" s="50">
        <v>21.44907168815023</v>
      </c>
      <c r="N1658" s="50">
        <v>12.230564752615185</v>
      </c>
      <c r="O1658" s="284">
        <v>35.490877795532327</v>
      </c>
      <c r="P1658" s="50">
        <v>39.673323374197714</v>
      </c>
      <c r="Q1658" s="50">
        <v>44.896084901254817</v>
      </c>
      <c r="R1658" s="50">
        <v>49.354566097242376</v>
      </c>
      <c r="S1658" s="50">
        <v>53.49757919321614</v>
      </c>
      <c r="T1658" s="50">
        <v>55.185585344562959</v>
      </c>
    </row>
    <row r="1659" spans="1:20" x14ac:dyDescent="0.25">
      <c r="A1659" t="str">
        <f t="shared" si="32"/>
        <v>326 gas- en elektriciteitsbedrijf</v>
      </c>
      <c r="B1659" s="10">
        <v>326</v>
      </c>
      <c r="C1659" s="3" t="s">
        <v>95</v>
      </c>
      <c r="D1659" s="192"/>
      <c r="E1659" s="50">
        <v>61.509311325768437</v>
      </c>
      <c r="F1659" s="50">
        <v>36.301941233710664</v>
      </c>
      <c r="G1659" s="50">
        <v>50.654059397234143</v>
      </c>
      <c r="H1659" s="50">
        <v>41.616572631733469</v>
      </c>
      <c r="I1659" s="50">
        <v>-0.31256245673211969</v>
      </c>
      <c r="J1659" s="50">
        <v>30.756603141768672</v>
      </c>
      <c r="K1659" s="50">
        <v>31.637674105892675</v>
      </c>
      <c r="L1659" s="50">
        <v>43.823962300602219</v>
      </c>
      <c r="M1659" s="50">
        <v>24.015544060579963</v>
      </c>
      <c r="N1659" s="50">
        <v>14.449247969929196</v>
      </c>
      <c r="O1659" s="284">
        <v>35.777193301904475</v>
      </c>
      <c r="P1659" s="50">
        <v>34.778683053657872</v>
      </c>
      <c r="Q1659" s="50">
        <v>34.283826572258796</v>
      </c>
      <c r="R1659" s="50">
        <v>34.848240592495358</v>
      </c>
      <c r="S1659" s="50">
        <v>36.731036121919594</v>
      </c>
      <c r="T1659" s="50">
        <v>39.721765734682023</v>
      </c>
    </row>
    <row r="1660" spans="1:20" x14ac:dyDescent="0.25">
      <c r="A1660" t="str">
        <f t="shared" si="32"/>
        <v>326 gas- en elektriciteitsbedrijf</v>
      </c>
      <c r="B1660" s="10">
        <v>326</v>
      </c>
      <c r="C1660" s="3" t="s">
        <v>96</v>
      </c>
      <c r="D1660" s="192"/>
      <c r="E1660" s="50">
        <v>102.38191259648168</v>
      </c>
      <c r="F1660" s="50">
        <v>78.110068782744932</v>
      </c>
      <c r="G1660" s="50">
        <v>95.191784124481885</v>
      </c>
      <c r="H1660" s="50">
        <v>90.118663793689436</v>
      </c>
      <c r="I1660" s="50">
        <v>49.91737194275828</v>
      </c>
      <c r="J1660" s="50">
        <v>74.957284535748983</v>
      </c>
      <c r="K1660" s="50">
        <v>82.75818316436866</v>
      </c>
      <c r="L1660" s="50">
        <v>95.984434146473063</v>
      </c>
      <c r="M1660" s="50">
        <v>79.142847665425279</v>
      </c>
      <c r="N1660" s="50">
        <v>68.025965818478397</v>
      </c>
      <c r="O1660" s="284">
        <v>86.936594341699333</v>
      </c>
      <c r="P1660" s="50">
        <v>87.051765386904563</v>
      </c>
      <c r="Q1660" s="50">
        <v>88.875246652306245</v>
      </c>
      <c r="R1660" s="50">
        <v>89.682680770508711</v>
      </c>
      <c r="S1660" s="50">
        <v>92.541475764411672</v>
      </c>
      <c r="T1660" s="50">
        <v>91.648986487014085</v>
      </c>
    </row>
    <row r="1661" spans="1:20" x14ac:dyDescent="0.25">
      <c r="A1661" t="str">
        <f t="shared" si="32"/>
        <v>326 gas- en elektriciteitsbedrijf</v>
      </c>
      <c r="B1661" s="10">
        <v>326</v>
      </c>
      <c r="C1661" s="3" t="s">
        <v>97</v>
      </c>
      <c r="D1661" s="192"/>
      <c r="E1661" s="50">
        <v>48.362328372759038</v>
      </c>
      <c r="F1661" s="50">
        <v>57.064276141941534</v>
      </c>
      <c r="G1661" s="50">
        <v>78.858465482303842</v>
      </c>
      <c r="H1661" s="50">
        <v>92.441558367436357</v>
      </c>
      <c r="I1661" s="50">
        <v>94.972784229904946</v>
      </c>
      <c r="J1661" s="50">
        <v>114.09686868075848</v>
      </c>
      <c r="K1661" s="50">
        <v>115.27501509328877</v>
      </c>
      <c r="L1661" s="50">
        <v>121.26412317712561</v>
      </c>
      <c r="M1661" s="50">
        <v>136.23910979253452</v>
      </c>
      <c r="N1661" s="50">
        <v>142.46819199960979</v>
      </c>
      <c r="O1661" s="284">
        <v>155.2234636620135</v>
      </c>
      <c r="P1661" s="50">
        <v>156.81940235347585</v>
      </c>
      <c r="Q1661" s="50">
        <v>152.08743210724168</v>
      </c>
      <c r="R1661" s="50">
        <v>150.39388512739666</v>
      </c>
      <c r="S1661" s="50">
        <v>140.41617695166073</v>
      </c>
      <c r="T1661" s="50">
        <v>141.03896902680989</v>
      </c>
    </row>
    <row r="1662" spans="1:20" x14ac:dyDescent="0.25">
      <c r="A1662" t="str">
        <f t="shared" si="32"/>
        <v>326 gas- en elektriciteitsbedrijf</v>
      </c>
      <c r="B1662" s="10">
        <v>326</v>
      </c>
      <c r="C1662" s="3" t="s">
        <v>98</v>
      </c>
      <c r="D1662" s="192"/>
      <c r="E1662" s="50">
        <v>1.5174508698170561</v>
      </c>
      <c r="F1662" s="50">
        <v>0.48350743281895758</v>
      </c>
      <c r="G1662" s="50">
        <v>1.4874866448897204</v>
      </c>
      <c r="H1662" s="50">
        <v>1.9549257935502049</v>
      </c>
      <c r="I1662" s="50">
        <v>3.1566641592122728</v>
      </c>
      <c r="J1662" s="50">
        <v>1.9133494774819293</v>
      </c>
      <c r="K1662" s="50">
        <v>3.8321260148345306</v>
      </c>
      <c r="L1662" s="50">
        <v>7.3362535146164367</v>
      </c>
      <c r="M1662" s="50">
        <v>5.1925471110789774</v>
      </c>
      <c r="N1662" s="50">
        <v>7.4097901119970757</v>
      </c>
      <c r="O1662" s="284">
        <v>9.76322173828461</v>
      </c>
      <c r="P1662" s="50">
        <v>23.614882008020246</v>
      </c>
      <c r="Q1662" s="50">
        <v>31.852838837500801</v>
      </c>
      <c r="R1662" s="50">
        <v>37.423231140321754</v>
      </c>
      <c r="S1662" s="50">
        <v>37.971316535451081</v>
      </c>
      <c r="T1662" s="50">
        <v>39.744237381220195</v>
      </c>
    </row>
    <row r="1663" spans="1:20" x14ac:dyDescent="0.25">
      <c r="A1663" t="str">
        <f t="shared" si="32"/>
        <v>326 gas- en elektriciteitsbedrijf</v>
      </c>
      <c r="B1663" s="10">
        <v>326</v>
      </c>
      <c r="C1663" s="3" t="s">
        <v>26</v>
      </c>
      <c r="D1663" s="194"/>
      <c r="E1663" s="50">
        <v>152.26169183905776</v>
      </c>
      <c r="F1663" s="50">
        <v>135.65785235750542</v>
      </c>
      <c r="G1663" s="50">
        <v>175.53773625167543</v>
      </c>
      <c r="H1663" s="50">
        <v>184.51514795467602</v>
      </c>
      <c r="I1663" s="50">
        <v>148.04682033187552</v>
      </c>
      <c r="J1663" s="50">
        <v>190.96750269398939</v>
      </c>
      <c r="K1663" s="50">
        <v>201.86532427249196</v>
      </c>
      <c r="L1663" s="50">
        <v>224.58481083821511</v>
      </c>
      <c r="M1663" s="50">
        <v>220.57450456903877</v>
      </c>
      <c r="N1663" s="50">
        <v>217.90394793008525</v>
      </c>
      <c r="O1663" s="284">
        <v>251.92327974199745</v>
      </c>
      <c r="P1663" s="50">
        <v>267.48604974840066</v>
      </c>
      <c r="Q1663" s="50">
        <v>272.81551759704877</v>
      </c>
      <c r="R1663" s="50">
        <v>277.49979703822714</v>
      </c>
      <c r="S1663" s="50">
        <v>270.92896925152348</v>
      </c>
      <c r="T1663" s="50">
        <v>272.43219289504418</v>
      </c>
    </row>
    <row r="1664" spans="1:20" x14ac:dyDescent="0.25">
      <c r="A1664" t="str">
        <f t="shared" si="32"/>
        <v>326 gas- en elektriciteitsbedrijf</v>
      </c>
      <c r="B1664" s="10">
        <v>326</v>
      </c>
      <c r="C1664" s="3" t="s">
        <v>19</v>
      </c>
      <c r="D1664" s="194"/>
      <c r="E1664" s="50">
        <v>781.73691201641179</v>
      </c>
      <c r="F1664" s="50">
        <v>561.55288223004311</v>
      </c>
      <c r="G1664" s="50">
        <v>672.04552310095494</v>
      </c>
      <c r="H1664" s="50">
        <v>604.70216683539513</v>
      </c>
      <c r="I1664" s="50">
        <v>307.73960996198957</v>
      </c>
      <c r="J1664" s="50">
        <v>548.2491807195438</v>
      </c>
      <c r="K1664" s="50">
        <v>561.81077711569117</v>
      </c>
      <c r="L1664" s="50">
        <v>659.31080036109654</v>
      </c>
      <c r="M1664" s="50">
        <v>517.27865181840866</v>
      </c>
      <c r="N1664" s="50">
        <v>459.17123569999086</v>
      </c>
      <c r="O1664" s="284">
        <v>666.61280926719405</v>
      </c>
      <c r="P1664" s="50">
        <v>677.63723887879655</v>
      </c>
      <c r="Q1664" s="50">
        <v>682.57662366489274</v>
      </c>
      <c r="R1664" s="50">
        <v>689.02052906210258</v>
      </c>
      <c r="S1664" s="50">
        <v>684.14439282364333</v>
      </c>
      <c r="T1664" s="50">
        <v>689.54804820708716</v>
      </c>
    </row>
    <row r="1665" spans="1:21" x14ac:dyDescent="0.25">
      <c r="A1665" t="str">
        <f t="shared" si="32"/>
        <v>326 gas- en elektriciteitsbedrijf</v>
      </c>
      <c r="B1665" s="10">
        <v>326</v>
      </c>
      <c r="C1665" s="3" t="s">
        <v>20</v>
      </c>
      <c r="D1665" s="194"/>
      <c r="E1665" s="193">
        <v>0.1947735734344615</v>
      </c>
      <c r="F1665" s="193">
        <v>0.24157627295719669</v>
      </c>
      <c r="G1665" s="193">
        <v>0.26119917508223039</v>
      </c>
      <c r="H1665" s="193">
        <v>0.30513392885675328</v>
      </c>
      <c r="I1665" s="193">
        <v>0.48107820878229329</v>
      </c>
      <c r="J1665" s="193">
        <v>0.34832245885594598</v>
      </c>
      <c r="K1665" s="193">
        <v>0.35931194718061227</v>
      </c>
      <c r="L1665" s="193">
        <v>0.34063572250782592</v>
      </c>
      <c r="M1665" s="193">
        <v>0.42641331474563099</v>
      </c>
      <c r="N1665" s="193">
        <v>0.47455922973462861</v>
      </c>
      <c r="O1665" s="285">
        <v>0.37791544992802661</v>
      </c>
      <c r="P1665" s="193">
        <v>0.39473339775567395</v>
      </c>
      <c r="Q1665" s="193">
        <v>0.39968482385500803</v>
      </c>
      <c r="R1665" s="193">
        <v>0.40274532518785899</v>
      </c>
      <c r="S1665" s="193">
        <v>0.39601138603698638</v>
      </c>
      <c r="T1665" s="193">
        <v>0.39508804876382814</v>
      </c>
    </row>
    <row r="1666" spans="1:21" x14ac:dyDescent="0.25">
      <c r="A1666" t="str">
        <f t="shared" si="32"/>
        <v>326 gas- en elektriciteitsbedrijf</v>
      </c>
      <c r="B1666" s="10">
        <v>326</v>
      </c>
      <c r="C1666" s="3" t="s">
        <v>29</v>
      </c>
      <c r="D1666" s="194"/>
      <c r="E1666" s="50">
        <v>434.73691201641179</v>
      </c>
      <c r="F1666" s="50">
        <v>561.55288223004311</v>
      </c>
      <c r="G1666" s="50">
        <v>501.04552310095494</v>
      </c>
      <c r="H1666" s="50">
        <v>550.70216683539513</v>
      </c>
      <c r="I1666" s="50">
        <v>307.73960996198957</v>
      </c>
      <c r="J1666" s="50">
        <v>548.2491807195438</v>
      </c>
      <c r="K1666" s="50">
        <v>561.81077711569117</v>
      </c>
      <c r="L1666" s="50">
        <v>594.31080036109654</v>
      </c>
      <c r="M1666" s="50">
        <v>517.27865181840866</v>
      </c>
      <c r="N1666" s="50">
        <v>459.17123569999086</v>
      </c>
      <c r="O1666" s="284">
        <v>666.61280926719405</v>
      </c>
      <c r="P1666" s="50">
        <v>677.63723887879655</v>
      </c>
      <c r="Q1666" s="50">
        <v>682.57662366489274</v>
      </c>
      <c r="R1666" s="50">
        <v>689.02052906210258</v>
      </c>
      <c r="S1666" s="50">
        <v>684.14439282364333</v>
      </c>
      <c r="T1666" s="50">
        <v>689.54804820708716</v>
      </c>
    </row>
    <row r="1667" spans="1:21" x14ac:dyDescent="0.25">
      <c r="A1667" t="str">
        <f t="shared" ref="A1667:A1730" si="33">VLOOKUP(B1667,$AN$3:$AO$60,2)</f>
        <v>327 beschutte werkplaatsen en sociale werkplaatsen</v>
      </c>
      <c r="B1667" s="10">
        <v>327</v>
      </c>
      <c r="C1667" s="3" t="s">
        <v>25</v>
      </c>
      <c r="D1667" s="50">
        <v>26448</v>
      </c>
      <c r="E1667" s="50">
        <v>26772</v>
      </c>
      <c r="F1667" s="50">
        <v>26789</v>
      </c>
      <c r="G1667" s="50">
        <v>27629</v>
      </c>
      <c r="H1667" s="50">
        <v>28337</v>
      </c>
      <c r="I1667" s="50">
        <v>29271</v>
      </c>
      <c r="J1667" s="50">
        <v>29257</v>
      </c>
      <c r="K1667" s="50">
        <v>30102</v>
      </c>
      <c r="L1667" s="50">
        <v>30736</v>
      </c>
      <c r="M1667" s="50">
        <v>31330</v>
      </c>
      <c r="N1667" s="50">
        <v>32288.079320789857</v>
      </c>
      <c r="O1667" s="284">
        <v>32938.50358086708</v>
      </c>
      <c r="P1667" s="50">
        <v>33602.030252948796</v>
      </c>
      <c r="Q1667" s="50">
        <v>34278.923277375157</v>
      </c>
      <c r="R1667" s="50">
        <v>34969.451911407996</v>
      </c>
      <c r="S1667" s="50">
        <v>35673.890836337734</v>
      </c>
      <c r="T1667" s="50">
        <v>36392.520266746738</v>
      </c>
    </row>
    <row r="1668" spans="1:21" x14ac:dyDescent="0.25">
      <c r="A1668" t="str">
        <f t="shared" si="33"/>
        <v>327 beschutte werkplaatsen en sociale werkplaatsen</v>
      </c>
      <c r="B1668" s="10">
        <v>327</v>
      </c>
      <c r="C1668" s="3" t="s">
        <v>83</v>
      </c>
      <c r="D1668" s="192"/>
      <c r="E1668" s="50">
        <v>324</v>
      </c>
      <c r="F1668" s="50">
        <v>17</v>
      </c>
      <c r="G1668" s="50">
        <v>840</v>
      </c>
      <c r="H1668" s="50">
        <v>708</v>
      </c>
      <c r="I1668" s="50">
        <v>934</v>
      </c>
      <c r="J1668" s="50">
        <v>-14</v>
      </c>
      <c r="K1668" s="50">
        <v>845</v>
      </c>
      <c r="L1668" s="50">
        <v>634</v>
      </c>
      <c r="M1668" s="50">
        <v>594</v>
      </c>
      <c r="N1668" s="50">
        <v>958.07932078985687</v>
      </c>
      <c r="O1668" s="284">
        <v>650.42426007722315</v>
      </c>
      <c r="P1668" s="50">
        <v>663.52667208171624</v>
      </c>
      <c r="Q1668" s="50">
        <v>676.89302442636108</v>
      </c>
      <c r="R1668" s="50">
        <v>690.52863403283845</v>
      </c>
      <c r="S1668" s="50">
        <v>704.43892492973828</v>
      </c>
      <c r="T1668" s="50">
        <v>718.62943040900427</v>
      </c>
    </row>
    <row r="1669" spans="1:21" x14ac:dyDescent="0.25">
      <c r="A1669" t="str">
        <f t="shared" si="33"/>
        <v>327 beschutte werkplaatsen en sociale werkplaatsen</v>
      </c>
      <c r="B1669" s="10">
        <v>327</v>
      </c>
      <c r="C1669" s="3" t="s">
        <v>84</v>
      </c>
      <c r="D1669" s="192"/>
      <c r="E1669" s="193">
        <v>1.0122504537205081</v>
      </c>
      <c r="F1669" s="193">
        <v>1.0006349917824593</v>
      </c>
      <c r="G1669" s="193">
        <v>1.0313561536451528</v>
      </c>
      <c r="H1669" s="193">
        <v>1.0256252488327482</v>
      </c>
      <c r="I1669" s="193">
        <v>1.0329604404135935</v>
      </c>
      <c r="J1669" s="193">
        <v>0.99952171090840769</v>
      </c>
      <c r="K1669" s="193">
        <v>1.0288819769627782</v>
      </c>
      <c r="L1669" s="193">
        <v>1.0210617234735233</v>
      </c>
      <c r="M1669" s="193">
        <v>1.0193258719416971</v>
      </c>
      <c r="N1669" s="193">
        <v>1.0305802528180612</v>
      </c>
      <c r="O1669" s="285">
        <v>1.0201444085173077</v>
      </c>
      <c r="P1669" s="193">
        <v>1.0201444085173055</v>
      </c>
      <c r="Q1669" s="193">
        <v>1.0201444085173086</v>
      </c>
      <c r="R1669" s="193">
        <v>1.0201444085173061</v>
      </c>
      <c r="S1669" s="193">
        <v>1.0201444085173075</v>
      </c>
      <c r="T1669" s="193">
        <v>1.020144408517307</v>
      </c>
    </row>
    <row r="1670" spans="1:21" x14ac:dyDescent="0.25">
      <c r="A1670" t="str">
        <f t="shared" si="33"/>
        <v>327 beschutte werkplaatsen en sociale werkplaatsen</v>
      </c>
      <c r="B1670" s="10">
        <v>327</v>
      </c>
      <c r="C1670" s="3" t="s">
        <v>8</v>
      </c>
      <c r="D1670" s="50">
        <v>118</v>
      </c>
      <c r="E1670" s="50">
        <v>123</v>
      </c>
      <c r="F1670" s="50">
        <v>50</v>
      </c>
      <c r="G1670" s="50">
        <v>103</v>
      </c>
      <c r="H1670" s="50">
        <v>89</v>
      </c>
      <c r="I1670" s="50">
        <v>112</v>
      </c>
      <c r="J1670" s="50">
        <v>97</v>
      </c>
      <c r="K1670" s="50">
        <v>103</v>
      </c>
      <c r="L1670" s="50">
        <v>89</v>
      </c>
      <c r="M1670" s="50">
        <v>109</v>
      </c>
      <c r="N1670" s="50">
        <v>122.75254255929704</v>
      </c>
      <c r="O1670" s="284">
        <v>125.16816528724868</v>
      </c>
      <c r="P1670" s="50">
        <v>133.93197895207456</v>
      </c>
      <c r="Q1670" s="50">
        <v>143.14416621270544</v>
      </c>
      <c r="R1670" s="50">
        <v>150.92642483702716</v>
      </c>
      <c r="S1670" s="50">
        <v>158.19248323102971</v>
      </c>
      <c r="T1670" s="50">
        <v>156.6696796863485</v>
      </c>
    </row>
    <row r="1671" spans="1:21" x14ac:dyDescent="0.25">
      <c r="A1671" t="str">
        <f t="shared" si="33"/>
        <v>327 beschutte werkplaatsen en sociale werkplaatsen</v>
      </c>
      <c r="B1671" s="10">
        <v>327</v>
      </c>
      <c r="C1671" s="41" t="s">
        <v>9</v>
      </c>
      <c r="D1671" s="50">
        <v>1404</v>
      </c>
      <c r="E1671" s="50">
        <v>1475</v>
      </c>
      <c r="F1671" s="50">
        <v>1445</v>
      </c>
      <c r="G1671" s="50">
        <v>1569</v>
      </c>
      <c r="H1671" s="50">
        <v>1600</v>
      </c>
      <c r="I1671" s="50">
        <v>1697</v>
      </c>
      <c r="J1671" s="50">
        <v>1565</v>
      </c>
      <c r="K1671" s="50">
        <v>1611</v>
      </c>
      <c r="L1671" s="50">
        <v>1671</v>
      </c>
      <c r="M1671" s="50">
        <v>1666</v>
      </c>
      <c r="N1671" s="50">
        <v>1941.1713754366986</v>
      </c>
      <c r="O1671" s="284">
        <v>1979.3712985958368</v>
      </c>
      <c r="P1671" s="50">
        <v>2117.9595825623637</v>
      </c>
      <c r="Q1671" s="50">
        <v>2263.6383102095806</v>
      </c>
      <c r="R1671" s="50">
        <v>2386.704581284831</v>
      </c>
      <c r="S1671" s="50">
        <v>2501.6078189092241</v>
      </c>
      <c r="T1671" s="50">
        <v>2477.5266667822057</v>
      </c>
      <c r="U1671" s="8"/>
    </row>
    <row r="1672" spans="1:21" x14ac:dyDescent="0.25">
      <c r="A1672" t="str">
        <f t="shared" si="33"/>
        <v>327 beschutte werkplaatsen en sociale werkplaatsen</v>
      </c>
      <c r="B1672" s="10">
        <v>327</v>
      </c>
      <c r="C1672" s="41" t="s">
        <v>10</v>
      </c>
      <c r="D1672" s="50">
        <v>2333</v>
      </c>
      <c r="E1672" s="50">
        <v>2284</v>
      </c>
      <c r="F1672" s="50">
        <v>2346</v>
      </c>
      <c r="G1672" s="50">
        <v>2399</v>
      </c>
      <c r="H1672" s="50">
        <v>2470</v>
      </c>
      <c r="I1672" s="50">
        <v>2538</v>
      </c>
      <c r="J1672" s="50">
        <v>2566</v>
      </c>
      <c r="K1672" s="50">
        <v>2665</v>
      </c>
      <c r="L1672" s="50">
        <v>2652</v>
      </c>
      <c r="M1672" s="50">
        <v>2680</v>
      </c>
      <c r="N1672" s="50">
        <v>3082.1642936867606</v>
      </c>
      <c r="O1672" s="284">
        <v>3142.8175882245432</v>
      </c>
      <c r="P1672" s="50">
        <v>3362.8660938691592</v>
      </c>
      <c r="Q1672" s="50">
        <v>3594.1727051172056</v>
      </c>
      <c r="R1672" s="50">
        <v>3789.5755795182258</v>
      </c>
      <c r="S1672" s="50">
        <v>3972.0173055380301</v>
      </c>
      <c r="T1672" s="50">
        <v>3933.7815947832091</v>
      </c>
    </row>
    <row r="1673" spans="1:21" x14ac:dyDescent="0.25">
      <c r="A1673" t="str">
        <f t="shared" si="33"/>
        <v>327 beschutte werkplaatsen en sociale werkplaatsen</v>
      </c>
      <c r="B1673" s="10">
        <v>327</v>
      </c>
      <c r="C1673" s="41" t="s">
        <v>11</v>
      </c>
      <c r="D1673" s="50">
        <v>2765</v>
      </c>
      <c r="E1673" s="50">
        <v>2789</v>
      </c>
      <c r="F1673" s="50">
        <v>2637</v>
      </c>
      <c r="G1673" s="50">
        <v>2724</v>
      </c>
      <c r="H1673" s="50">
        <v>2794</v>
      </c>
      <c r="I1673" s="50">
        <v>2871</v>
      </c>
      <c r="J1673" s="50">
        <v>2802</v>
      </c>
      <c r="K1673" s="50">
        <v>2994</v>
      </c>
      <c r="L1673" s="50">
        <v>3082</v>
      </c>
      <c r="M1673" s="50">
        <v>3132</v>
      </c>
      <c r="N1673" s="50">
        <v>3149.5462614216485</v>
      </c>
      <c r="O1673" s="284">
        <v>3289.9291361035048</v>
      </c>
      <c r="P1673" s="50">
        <v>3394.9104519740886</v>
      </c>
      <c r="Q1673" s="50">
        <v>3554.8782466019429</v>
      </c>
      <c r="R1673" s="50">
        <v>3730.3528788071562</v>
      </c>
      <c r="S1673" s="50">
        <v>3983.8106010583147</v>
      </c>
      <c r="T1673" s="50">
        <v>4191.7032397660414</v>
      </c>
    </row>
    <row r="1674" spans="1:21" x14ac:dyDescent="0.25">
      <c r="A1674" t="str">
        <f t="shared" si="33"/>
        <v>327 beschutte werkplaatsen en sociale werkplaatsen</v>
      </c>
      <c r="B1674" s="10">
        <v>327</v>
      </c>
      <c r="C1674" s="41" t="s">
        <v>12</v>
      </c>
      <c r="D1674" s="50">
        <v>2989</v>
      </c>
      <c r="E1674" s="50">
        <v>3007</v>
      </c>
      <c r="F1674" s="50">
        <v>3084</v>
      </c>
      <c r="G1674" s="50">
        <v>3147</v>
      </c>
      <c r="H1674" s="50">
        <v>3161</v>
      </c>
      <c r="I1674" s="50">
        <v>3235</v>
      </c>
      <c r="J1674" s="50">
        <v>3263</v>
      </c>
      <c r="K1674" s="50">
        <v>3215</v>
      </c>
      <c r="L1674" s="50">
        <v>3306</v>
      </c>
      <c r="M1674" s="50">
        <v>3342</v>
      </c>
      <c r="N1674" s="50">
        <v>3388.2421887144305</v>
      </c>
      <c r="O1674" s="284">
        <v>3416.7722917433348</v>
      </c>
      <c r="P1674" s="50">
        <v>3539.4309723042225</v>
      </c>
      <c r="Q1674" s="50">
        <v>3611.7467389652338</v>
      </c>
      <c r="R1674" s="50">
        <v>3689.6646802118794</v>
      </c>
      <c r="S1674" s="50">
        <v>3710.3351211560748</v>
      </c>
      <c r="T1674" s="50">
        <v>3875.7137081357223</v>
      </c>
    </row>
    <row r="1675" spans="1:21" x14ac:dyDescent="0.25">
      <c r="A1675" t="str">
        <f t="shared" si="33"/>
        <v>327 beschutte werkplaatsen en sociale werkplaatsen</v>
      </c>
      <c r="B1675" s="10">
        <v>327</v>
      </c>
      <c r="C1675" s="41" t="s">
        <v>13</v>
      </c>
      <c r="D1675" s="50">
        <v>3594</v>
      </c>
      <c r="E1675" s="50">
        <v>3466</v>
      </c>
      <c r="F1675" s="50">
        <v>3271</v>
      </c>
      <c r="G1675" s="50">
        <v>3271</v>
      </c>
      <c r="H1675" s="50">
        <v>3338</v>
      </c>
      <c r="I1675" s="50">
        <v>3420</v>
      </c>
      <c r="J1675" s="50">
        <v>3480</v>
      </c>
      <c r="K1675" s="50">
        <v>3691</v>
      </c>
      <c r="L1675" s="50">
        <v>3754</v>
      </c>
      <c r="M1675" s="50">
        <v>3783</v>
      </c>
      <c r="N1675" s="50">
        <v>3866.6673590025621</v>
      </c>
      <c r="O1675" s="284">
        <v>3895.1204125874015</v>
      </c>
      <c r="P1675" s="50">
        <v>3847.2555487608556</v>
      </c>
      <c r="Q1675" s="50">
        <v>3919.5660633088619</v>
      </c>
      <c r="R1675" s="50">
        <v>3937.0559901877718</v>
      </c>
      <c r="S1675" s="50">
        <v>3991.5317789602268</v>
      </c>
      <c r="T1675" s="50">
        <v>4025.1417768748342</v>
      </c>
    </row>
    <row r="1676" spans="1:21" x14ac:dyDescent="0.25">
      <c r="A1676" t="str">
        <f t="shared" si="33"/>
        <v>327 beschutte werkplaatsen en sociale werkplaatsen</v>
      </c>
      <c r="B1676" s="10">
        <v>327</v>
      </c>
      <c r="C1676" s="41" t="s">
        <v>14</v>
      </c>
      <c r="D1676" s="50">
        <v>4335</v>
      </c>
      <c r="E1676" s="50">
        <v>4211</v>
      </c>
      <c r="F1676" s="50">
        <v>4142</v>
      </c>
      <c r="G1676" s="50">
        <v>4102</v>
      </c>
      <c r="H1676" s="50">
        <v>4050</v>
      </c>
      <c r="I1676" s="50">
        <v>4091</v>
      </c>
      <c r="J1676" s="50">
        <v>3919</v>
      </c>
      <c r="K1676" s="50">
        <v>3826</v>
      </c>
      <c r="L1676" s="50">
        <v>3898</v>
      </c>
      <c r="M1676" s="50">
        <v>4068</v>
      </c>
      <c r="N1676" s="50">
        <v>4106.3966019979107</v>
      </c>
      <c r="O1676" s="284">
        <v>4241.0686071264136</v>
      </c>
      <c r="P1676" s="50">
        <v>4374.6395901453379</v>
      </c>
      <c r="Q1676" s="50">
        <v>4429.1780558333121</v>
      </c>
      <c r="R1676" s="50">
        <v>4456.5777411371455</v>
      </c>
      <c r="S1676" s="50">
        <v>4555.1423961174651</v>
      </c>
      <c r="T1676" s="50">
        <v>4588.6616256373109</v>
      </c>
    </row>
    <row r="1677" spans="1:21" x14ac:dyDescent="0.25">
      <c r="A1677" t="str">
        <f t="shared" si="33"/>
        <v>327 beschutte werkplaatsen en sociale werkplaatsen</v>
      </c>
      <c r="B1677" s="10">
        <v>327</v>
      </c>
      <c r="C1677" s="41" t="s">
        <v>15</v>
      </c>
      <c r="D1677" s="50">
        <v>4624</v>
      </c>
      <c r="E1677" s="50">
        <v>4744</v>
      </c>
      <c r="F1677" s="50">
        <v>4723</v>
      </c>
      <c r="G1677" s="50">
        <v>4767</v>
      </c>
      <c r="H1677" s="50">
        <v>4806</v>
      </c>
      <c r="I1677" s="50">
        <v>4724</v>
      </c>
      <c r="J1677" s="50">
        <v>4589</v>
      </c>
      <c r="K1677" s="50">
        <v>4635</v>
      </c>
      <c r="L1677" s="50">
        <v>4598</v>
      </c>
      <c r="M1677" s="50">
        <v>4652</v>
      </c>
      <c r="N1677" s="50">
        <v>4648.8772898798879</v>
      </c>
      <c r="O1677" s="284">
        <v>4516.3619612228604</v>
      </c>
      <c r="P1677" s="50">
        <v>4402.1125973768621</v>
      </c>
      <c r="Q1677" s="50">
        <v>4388.8635104936257</v>
      </c>
      <c r="R1677" s="50">
        <v>4537.9623558076464</v>
      </c>
      <c r="S1677" s="50">
        <v>4581.8501603591267</v>
      </c>
      <c r="T1677" s="50">
        <v>4730.197218026321</v>
      </c>
    </row>
    <row r="1678" spans="1:21" x14ac:dyDescent="0.25">
      <c r="A1678" t="str">
        <f t="shared" si="33"/>
        <v>327 beschutte werkplaatsen en sociale werkplaatsen</v>
      </c>
      <c r="B1678" s="10">
        <v>327</v>
      </c>
      <c r="C1678" s="41" t="s">
        <v>16</v>
      </c>
      <c r="D1678" s="50">
        <v>3220</v>
      </c>
      <c r="E1678" s="50">
        <v>3447</v>
      </c>
      <c r="F1678" s="50">
        <v>3717</v>
      </c>
      <c r="G1678" s="50">
        <v>3981</v>
      </c>
      <c r="H1678" s="50">
        <v>4246</v>
      </c>
      <c r="I1678" s="50">
        <v>4613</v>
      </c>
      <c r="J1678" s="50">
        <v>4819</v>
      </c>
      <c r="K1678" s="50">
        <v>4928</v>
      </c>
      <c r="L1678" s="50">
        <v>5032</v>
      </c>
      <c r="M1678" s="50">
        <v>5092</v>
      </c>
      <c r="N1678" s="50">
        <v>4951.8243808119978</v>
      </c>
      <c r="O1678" s="284">
        <v>4847.9776869563111</v>
      </c>
      <c r="P1678" s="50">
        <v>4808.6081019004723</v>
      </c>
      <c r="Q1678" s="50">
        <v>4755.3839890633417</v>
      </c>
      <c r="R1678" s="50">
        <v>4686.5501094333231</v>
      </c>
      <c r="S1678" s="50">
        <v>4675.7289938467693</v>
      </c>
      <c r="T1678" s="50">
        <v>4540.1375092032204</v>
      </c>
    </row>
    <row r="1679" spans="1:21" x14ac:dyDescent="0.25">
      <c r="A1679" t="str">
        <f t="shared" si="33"/>
        <v>327 beschutte werkplaatsen en sociale werkplaatsen</v>
      </c>
      <c r="B1679" s="10">
        <v>327</v>
      </c>
      <c r="C1679" s="41" t="s">
        <v>17</v>
      </c>
      <c r="D1679" s="50">
        <v>1019</v>
      </c>
      <c r="E1679" s="50">
        <v>1185</v>
      </c>
      <c r="F1679" s="50">
        <v>1322</v>
      </c>
      <c r="G1679" s="50">
        <v>1515</v>
      </c>
      <c r="H1679" s="50">
        <v>1730</v>
      </c>
      <c r="I1679" s="50">
        <v>1914</v>
      </c>
      <c r="J1679" s="50">
        <v>2084</v>
      </c>
      <c r="K1679" s="50">
        <v>2369</v>
      </c>
      <c r="L1679" s="50">
        <v>2556</v>
      </c>
      <c r="M1679" s="50">
        <v>2683</v>
      </c>
      <c r="N1679" s="50">
        <v>2891.8654704200976</v>
      </c>
      <c r="O1679" s="284">
        <v>3080.6070199559622</v>
      </c>
      <c r="P1679" s="50">
        <v>3133.1313099339777</v>
      </c>
      <c r="Q1679" s="50">
        <v>3128.7974857162649</v>
      </c>
      <c r="R1679" s="50">
        <v>3072.2000825079085</v>
      </c>
      <c r="S1679" s="50">
        <v>2981.0236101133128</v>
      </c>
      <c r="T1679" s="50">
        <v>2941.4144004802129</v>
      </c>
    </row>
    <row r="1680" spans="1:21" x14ac:dyDescent="0.25">
      <c r="A1680" t="str">
        <f t="shared" si="33"/>
        <v>327 beschutte werkplaatsen en sociale werkplaatsen</v>
      </c>
      <c r="B1680" s="10">
        <v>327</v>
      </c>
      <c r="C1680" s="41" t="s">
        <v>85</v>
      </c>
      <c r="D1680" s="50">
        <v>47</v>
      </c>
      <c r="E1680" s="50">
        <v>41</v>
      </c>
      <c r="F1680" s="50">
        <v>52</v>
      </c>
      <c r="G1680" s="50">
        <v>51</v>
      </c>
      <c r="H1680" s="50">
        <v>53</v>
      </c>
      <c r="I1680" s="50">
        <v>56</v>
      </c>
      <c r="J1680" s="50">
        <v>73</v>
      </c>
      <c r="K1680" s="50">
        <v>65</v>
      </c>
      <c r="L1680" s="50">
        <v>98</v>
      </c>
      <c r="M1680" s="50">
        <v>123</v>
      </c>
      <c r="N1680" s="50">
        <v>138.57155685856128</v>
      </c>
      <c r="O1680" s="284">
        <v>403.30941306364753</v>
      </c>
      <c r="P1680" s="50">
        <v>487.18402516940512</v>
      </c>
      <c r="Q1680" s="50">
        <v>489.55400585307137</v>
      </c>
      <c r="R1680" s="50">
        <v>531.8814876750871</v>
      </c>
      <c r="S1680" s="50">
        <v>562.65056704814799</v>
      </c>
      <c r="T1680" s="50">
        <v>931.57284737130112</v>
      </c>
    </row>
    <row r="1681" spans="1:20" x14ac:dyDescent="0.25">
      <c r="A1681" t="str">
        <f t="shared" si="33"/>
        <v>327 beschutte werkplaatsen en sociale werkplaatsen</v>
      </c>
      <c r="B1681" s="10">
        <v>327</v>
      </c>
      <c r="C1681" s="41" t="s">
        <v>6</v>
      </c>
      <c r="D1681" s="50">
        <v>4286</v>
      </c>
      <c r="E1681" s="50">
        <v>4673</v>
      </c>
      <c r="F1681" s="50">
        <v>5091</v>
      </c>
      <c r="G1681" s="50">
        <v>5547</v>
      </c>
      <c r="H1681" s="50">
        <v>6029</v>
      </c>
      <c r="I1681" s="50">
        <v>6583</v>
      </c>
      <c r="J1681" s="50">
        <v>6976</v>
      </c>
      <c r="K1681" s="50">
        <v>7362</v>
      </c>
      <c r="L1681" s="50">
        <v>7686</v>
      </c>
      <c r="M1681" s="50">
        <v>7898</v>
      </c>
      <c r="N1681" s="50">
        <v>7982.261408090656</v>
      </c>
      <c r="O1681" s="284">
        <v>8331.8941199759211</v>
      </c>
      <c r="P1681" s="50">
        <v>8428.9234370038557</v>
      </c>
      <c r="Q1681" s="50">
        <v>8373.7354806326784</v>
      </c>
      <c r="R1681" s="50">
        <v>8290.6316796163192</v>
      </c>
      <c r="S1681" s="50">
        <v>8219.403171008229</v>
      </c>
      <c r="T1681" s="50">
        <v>8413.1247570547348</v>
      </c>
    </row>
    <row r="1682" spans="1:20" x14ac:dyDescent="0.25">
      <c r="A1682" t="str">
        <f t="shared" si="33"/>
        <v>327 beschutte werkplaatsen en sociale werkplaatsen</v>
      </c>
      <c r="B1682" s="10">
        <v>327</v>
      </c>
      <c r="C1682" s="41" t="s">
        <v>86</v>
      </c>
      <c r="D1682" s="193">
        <v>1.0226761608825572</v>
      </c>
      <c r="E1682" s="192"/>
      <c r="F1682" s="192"/>
      <c r="G1682" s="192"/>
      <c r="H1682" s="192"/>
      <c r="I1682" s="192"/>
      <c r="J1682" s="192"/>
      <c r="K1682" s="192"/>
      <c r="L1682" s="192"/>
      <c r="M1682" s="192"/>
      <c r="N1682" s="192"/>
      <c r="O1682" s="286"/>
      <c r="P1682" s="192"/>
      <c r="Q1682" s="192"/>
      <c r="R1682" s="192"/>
      <c r="S1682" s="192"/>
      <c r="T1682" s="192"/>
    </row>
    <row r="1683" spans="1:20" x14ac:dyDescent="0.25">
      <c r="A1683" t="str">
        <f t="shared" si="33"/>
        <v>327 beschutte werkplaatsen en sociale werkplaatsen</v>
      </c>
      <c r="B1683" s="10">
        <v>327</v>
      </c>
      <c r="C1683" s="41" t="s">
        <v>87</v>
      </c>
      <c r="D1683" s="192"/>
      <c r="E1683" s="193">
        <v>5.2128535810245236E-3</v>
      </c>
      <c r="F1683" s="193">
        <v>1.1020584550048951E-2</v>
      </c>
      <c r="G1683" s="193">
        <v>-4.3399963812977838E-3</v>
      </c>
      <c r="H1683" s="193">
        <v>-1.4745439750954992E-3</v>
      </c>
      <c r="I1683" s="193">
        <v>-5.1421397655181389E-3</v>
      </c>
      <c r="J1683" s="193">
        <v>1.1577224987074752E-2</v>
      </c>
      <c r="K1683" s="193">
        <v>-3.1029080401104858E-3</v>
      </c>
      <c r="L1683" s="193">
        <v>8.0721870451694322E-4</v>
      </c>
      <c r="M1683" s="193">
        <v>1.6751444704300456E-3</v>
      </c>
      <c r="N1683" s="193">
        <v>-3.9520459677520048E-3</v>
      </c>
      <c r="O1683" s="285">
        <v>1.2658761826247478E-3</v>
      </c>
      <c r="P1683" s="193">
        <v>1.265876182625858E-3</v>
      </c>
      <c r="Q1683" s="193">
        <v>1.2658761826243037E-3</v>
      </c>
      <c r="R1683" s="193">
        <v>1.2658761826255249E-3</v>
      </c>
      <c r="S1683" s="193">
        <v>1.2658761826248588E-3</v>
      </c>
      <c r="T1683" s="193">
        <v>1.2658761826250808E-3</v>
      </c>
    </row>
    <row r="1684" spans="1:20" x14ac:dyDescent="0.25">
      <c r="A1684" t="str">
        <f t="shared" si="33"/>
        <v>327 beschutte werkplaatsen en sociale werkplaatsen</v>
      </c>
      <c r="B1684" s="10">
        <v>327</v>
      </c>
      <c r="C1684" s="41" t="s">
        <v>88</v>
      </c>
      <c r="D1684" s="194"/>
      <c r="E1684" s="50">
        <v>38.918832964068066</v>
      </c>
      <c r="F1684" s="50">
        <v>41.282286964955873</v>
      </c>
      <c r="G1684" s="50">
        <v>16.013388418861879</v>
      </c>
      <c r="H1684" s="50">
        <v>33.282721740694306</v>
      </c>
      <c r="I1684" s="50">
        <v>28.432440624378533</v>
      </c>
      <c r="J1684" s="50">
        <v>37.652718851508332</v>
      </c>
      <c r="K1684" s="50">
        <v>31.185971101687212</v>
      </c>
      <c r="L1684" s="50">
        <v>33.517743296694391</v>
      </c>
      <c r="M1684" s="50">
        <v>29.039178921377921</v>
      </c>
      <c r="N1684" s="50">
        <v>34.951473348195385</v>
      </c>
      <c r="O1684" s="284">
        <v>40.001817978582842</v>
      </c>
      <c r="P1684" s="50">
        <v>40.789005752080797</v>
      </c>
      <c r="Q1684" s="50">
        <v>43.6449016195673</v>
      </c>
      <c r="R1684" s="50">
        <v>46.646910623221025</v>
      </c>
      <c r="S1684" s="50">
        <v>49.182943575874397</v>
      </c>
      <c r="T1684" s="50">
        <v>51.550760480019122</v>
      </c>
    </row>
    <row r="1685" spans="1:20" x14ac:dyDescent="0.25">
      <c r="A1685" t="str">
        <f t="shared" si="33"/>
        <v>327 beschutte werkplaatsen en sociale werkplaatsen</v>
      </c>
      <c r="B1685" s="10">
        <v>327</v>
      </c>
      <c r="C1685" s="41" t="s">
        <v>89</v>
      </c>
      <c r="D1685" s="194"/>
      <c r="E1685" s="50">
        <v>226.1631424733346</v>
      </c>
      <c r="F1685" s="50">
        <v>246.16657066376155</v>
      </c>
      <c r="G1685" s="50">
        <v>218.96375350955003</v>
      </c>
      <c r="H1685" s="50">
        <v>242.24961749417844</v>
      </c>
      <c r="I1685" s="50">
        <v>241.16778554391877</v>
      </c>
      <c r="J1685" s="50">
        <v>284.16134452766897</v>
      </c>
      <c r="K1685" s="50">
        <v>239.08363788540851</v>
      </c>
      <c r="L1685" s="50">
        <v>252.4102305647597</v>
      </c>
      <c r="M1685" s="50">
        <v>263.26128798569954</v>
      </c>
      <c r="N1685" s="50">
        <v>253.09865296468379</v>
      </c>
      <c r="O1685" s="284">
        <v>305.03155836644652</v>
      </c>
      <c r="P1685" s="50">
        <v>311.03421338091857</v>
      </c>
      <c r="Q1685" s="50">
        <v>332.81168278138563</v>
      </c>
      <c r="R1685" s="50">
        <v>355.70332948366621</v>
      </c>
      <c r="S1685" s="50">
        <v>375.04170265537198</v>
      </c>
      <c r="T1685" s="50">
        <v>393.09735404062639</v>
      </c>
    </row>
    <row r="1686" spans="1:20" x14ac:dyDescent="0.25">
      <c r="A1686" t="str">
        <f t="shared" si="33"/>
        <v>327 beschutte werkplaatsen en sociale werkplaatsen</v>
      </c>
      <c r="B1686" s="10">
        <v>327</v>
      </c>
      <c r="C1686" s="41" t="s">
        <v>90</v>
      </c>
      <c r="D1686" s="194"/>
      <c r="E1686" s="50">
        <v>309.98335024648208</v>
      </c>
      <c r="F1686" s="50">
        <v>316.73762734163802</v>
      </c>
      <c r="G1686" s="50">
        <v>289.29966108579731</v>
      </c>
      <c r="H1686" s="50">
        <v>302.70963675249965</v>
      </c>
      <c r="I1686" s="50">
        <v>302.60956810948358</v>
      </c>
      <c r="J1686" s="50">
        <v>353.37426752421408</v>
      </c>
      <c r="K1686" s="50">
        <v>319.60358025473806</v>
      </c>
      <c r="L1686" s="50">
        <v>342.3548374934021</v>
      </c>
      <c r="M1686" s="50">
        <v>342.98655302707482</v>
      </c>
      <c r="N1686" s="50">
        <v>331.52695847656224</v>
      </c>
      <c r="O1686" s="284">
        <v>397.35881938802152</v>
      </c>
      <c r="P1686" s="50">
        <v>405.17836410174903</v>
      </c>
      <c r="Q1686" s="50">
        <v>433.54745999651641</v>
      </c>
      <c r="R1686" s="50">
        <v>463.36797350724817</v>
      </c>
      <c r="S1686" s="50">
        <v>488.55970505642267</v>
      </c>
      <c r="T1686" s="50">
        <v>512.08045928968568</v>
      </c>
    </row>
    <row r="1687" spans="1:20" x14ac:dyDescent="0.25">
      <c r="A1687" t="str">
        <f t="shared" si="33"/>
        <v>327 beschutte werkplaatsen en sociale werkplaatsen</v>
      </c>
      <c r="B1687" s="10">
        <v>327</v>
      </c>
      <c r="C1687" s="41" t="s">
        <v>91</v>
      </c>
      <c r="D1687" s="194"/>
      <c r="E1687" s="50">
        <v>313.42253763058449</v>
      </c>
      <c r="F1687" s="50">
        <v>332.34078425911912</v>
      </c>
      <c r="G1687" s="50">
        <v>273.72241918167117</v>
      </c>
      <c r="H1687" s="50">
        <v>290.55857155467413</v>
      </c>
      <c r="I1687" s="50">
        <v>287.77793887542094</v>
      </c>
      <c r="J1687" s="50">
        <v>343.710123159359</v>
      </c>
      <c r="K1687" s="50">
        <v>294.31585454188269</v>
      </c>
      <c r="L1687" s="50">
        <v>326.19002743144335</v>
      </c>
      <c r="M1687" s="50">
        <v>338.45239027791507</v>
      </c>
      <c r="N1687" s="50">
        <v>326.31882136151063</v>
      </c>
      <c r="O1687" s="284">
        <v>344.58102968216338</v>
      </c>
      <c r="P1687" s="50">
        <v>359.93983742540729</v>
      </c>
      <c r="Q1687" s="50">
        <v>371.4254823143728</v>
      </c>
      <c r="R1687" s="50">
        <v>388.92700882441153</v>
      </c>
      <c r="S1687" s="50">
        <v>408.1250851279712</v>
      </c>
      <c r="T1687" s="50">
        <v>435.85502324127282</v>
      </c>
    </row>
    <row r="1688" spans="1:20" x14ac:dyDescent="0.25">
      <c r="A1688" t="str">
        <f t="shared" si="33"/>
        <v>327 beschutte werkplaatsen en sociale werkplaatsen</v>
      </c>
      <c r="B1688" s="10">
        <v>327</v>
      </c>
      <c r="C1688" s="41" t="s">
        <v>92</v>
      </c>
      <c r="D1688" s="194"/>
      <c r="E1688" s="50">
        <v>289.69115226448628</v>
      </c>
      <c r="F1688" s="50">
        <v>308.89954286169865</v>
      </c>
      <c r="G1688" s="50">
        <v>269.43747628450706</v>
      </c>
      <c r="H1688" s="50">
        <v>283.95912796594496</v>
      </c>
      <c r="I1688" s="50">
        <v>273.62910133035456</v>
      </c>
      <c r="J1688" s="50">
        <v>334.12198926558926</v>
      </c>
      <c r="K1688" s="50">
        <v>289.11265204469578</v>
      </c>
      <c r="L1688" s="50">
        <v>297.43074989087171</v>
      </c>
      <c r="M1688" s="50">
        <v>308.71883665340636</v>
      </c>
      <c r="N1688" s="50">
        <v>293.27449582773232</v>
      </c>
      <c r="O1688" s="284">
        <v>315.01202551056468</v>
      </c>
      <c r="P1688" s="50">
        <v>317.66452938797585</v>
      </c>
      <c r="Q1688" s="50">
        <v>329.06836573079073</v>
      </c>
      <c r="R1688" s="50">
        <v>335.79171514427901</v>
      </c>
      <c r="S1688" s="50">
        <v>343.03591054963277</v>
      </c>
      <c r="T1688" s="50">
        <v>344.95768505905795</v>
      </c>
    </row>
    <row r="1689" spans="1:20" x14ac:dyDescent="0.25">
      <c r="A1689" t="str">
        <f t="shared" si="33"/>
        <v>327 beschutte werkplaatsen en sociale werkplaatsen</v>
      </c>
      <c r="B1689" s="10">
        <v>327</v>
      </c>
      <c r="C1689" s="41" t="s">
        <v>93</v>
      </c>
      <c r="D1689" s="194"/>
      <c r="E1689" s="50">
        <v>300.31122238280045</v>
      </c>
      <c r="F1689" s="50">
        <v>309.74525963958087</v>
      </c>
      <c r="G1689" s="50">
        <v>242.07427730416757</v>
      </c>
      <c r="H1689" s="50">
        <v>251.44717212485523</v>
      </c>
      <c r="I1689" s="50">
        <v>244.3551380283246</v>
      </c>
      <c r="J1689" s="50">
        <v>307.53809805209119</v>
      </c>
      <c r="K1689" s="50">
        <v>261.84664034647062</v>
      </c>
      <c r="L1689" s="50">
        <v>292.15525181408168</v>
      </c>
      <c r="M1689" s="50">
        <v>300.40011023395158</v>
      </c>
      <c r="N1689" s="50">
        <v>281.4330676653351</v>
      </c>
      <c r="O1689" s="284">
        <v>307.833398942283</v>
      </c>
      <c r="P1689" s="50">
        <v>310.09860548375906</v>
      </c>
      <c r="Q1689" s="50">
        <v>306.28798451390679</v>
      </c>
      <c r="R1689" s="50">
        <v>312.04477438122518</v>
      </c>
      <c r="S1689" s="50">
        <v>313.43718369356014</v>
      </c>
      <c r="T1689" s="50">
        <v>317.77411409406295</v>
      </c>
    </row>
    <row r="1690" spans="1:20" x14ac:dyDescent="0.25">
      <c r="A1690" t="str">
        <f t="shared" si="33"/>
        <v>327 beschutte werkplaatsen en sociale werkplaatsen</v>
      </c>
      <c r="B1690" s="10">
        <v>327</v>
      </c>
      <c r="C1690" s="41" t="s">
        <v>94</v>
      </c>
      <c r="D1690" s="194"/>
      <c r="E1690" s="50">
        <v>299.02908760941176</v>
      </c>
      <c r="F1690" s="50">
        <v>314.93190019089241</v>
      </c>
      <c r="G1690" s="50">
        <v>246.14800800004798</v>
      </c>
      <c r="H1690" s="50">
        <v>255.52500050133708</v>
      </c>
      <c r="I1690" s="50">
        <v>237.43201277536443</v>
      </c>
      <c r="J1690" s="50">
        <v>308.23456670014536</v>
      </c>
      <c r="K1690" s="50">
        <v>237.74386223474991</v>
      </c>
      <c r="L1690" s="50">
        <v>247.06221609364911</v>
      </c>
      <c r="M1690" s="50">
        <v>255.09475809947182</v>
      </c>
      <c r="N1690" s="50">
        <v>243.32856773478977</v>
      </c>
      <c r="O1690" s="284">
        <v>267.05212910420755</v>
      </c>
      <c r="P1690" s="50">
        <v>275.81028112557362</v>
      </c>
      <c r="Q1690" s="50">
        <v>284.49683015115079</v>
      </c>
      <c r="R1690" s="50">
        <v>288.04364133178206</v>
      </c>
      <c r="S1690" s="50">
        <v>289.82553066356309</v>
      </c>
      <c r="T1690" s="50">
        <v>296.23550600644973</v>
      </c>
    </row>
    <row r="1691" spans="1:20" x14ac:dyDescent="0.25">
      <c r="A1691" t="str">
        <f t="shared" si="33"/>
        <v>327 beschutte werkplaatsen en sociale werkplaatsen</v>
      </c>
      <c r="B1691" s="10">
        <v>327</v>
      </c>
      <c r="C1691" s="41" t="s">
        <v>95</v>
      </c>
      <c r="D1691" s="192"/>
      <c r="E1691" s="50">
        <v>276.35405136447537</v>
      </c>
      <c r="F1691" s="50">
        <v>311.07774502351191</v>
      </c>
      <c r="G1691" s="50">
        <v>237.15269079456445</v>
      </c>
      <c r="H1691" s="50">
        <v>253.02164359531625</v>
      </c>
      <c r="I1691" s="50">
        <v>237.46521055300138</v>
      </c>
      <c r="J1691" s="50">
        <v>312.39585683831052</v>
      </c>
      <c r="K1691" s="50">
        <v>236.10124105200794</v>
      </c>
      <c r="L1691" s="50">
        <v>256.59135035654464</v>
      </c>
      <c r="M1691" s="50">
        <v>258.53377098653192</v>
      </c>
      <c r="N1691" s="50">
        <v>235.39236285003003</v>
      </c>
      <c r="O1691" s="284">
        <v>259.4918327226232</v>
      </c>
      <c r="P1691" s="50">
        <v>252.0950692993585</v>
      </c>
      <c r="Q1691" s="50">
        <v>245.71787864380772</v>
      </c>
      <c r="R1691" s="50">
        <v>244.97833883175642</v>
      </c>
      <c r="S1691" s="50">
        <v>253.3007638421073</v>
      </c>
      <c r="T1691" s="50">
        <v>255.75050087045008</v>
      </c>
    </row>
    <row r="1692" spans="1:20" x14ac:dyDescent="0.25">
      <c r="A1692" t="str">
        <f t="shared" si="33"/>
        <v>327 beschutte werkplaatsen en sociale werkplaatsen</v>
      </c>
      <c r="B1692" s="10">
        <v>327</v>
      </c>
      <c r="C1692" s="41" t="s">
        <v>96</v>
      </c>
      <c r="D1692" s="192"/>
      <c r="E1692" s="50">
        <v>248.38758185162902</v>
      </c>
      <c r="F1692" s="50">
        <v>285.91738363239034</v>
      </c>
      <c r="G1692" s="50">
        <v>251.21772182747193</v>
      </c>
      <c r="H1692" s="50">
        <v>280.4678316183207</v>
      </c>
      <c r="I1692" s="50">
        <v>283.56489469219997</v>
      </c>
      <c r="J1692" s="50">
        <v>385.20105494876952</v>
      </c>
      <c r="K1692" s="50">
        <v>331.65918851886846</v>
      </c>
      <c r="L1692" s="50">
        <v>358.43002616236811</v>
      </c>
      <c r="M1692" s="50">
        <v>370.36169864909021</v>
      </c>
      <c r="N1692" s="50">
        <v>346.12412242573396</v>
      </c>
      <c r="O1692" s="284">
        <v>362.43404484704422</v>
      </c>
      <c r="P1692" s="50">
        <v>354.83329522354671</v>
      </c>
      <c r="Q1692" s="50">
        <v>351.95175564167755</v>
      </c>
      <c r="R1692" s="50">
        <v>348.05617514135196</v>
      </c>
      <c r="S1692" s="50">
        <v>343.01808422813042</v>
      </c>
      <c r="T1692" s="50">
        <v>342.2260648853233</v>
      </c>
    </row>
    <row r="1693" spans="1:20" x14ac:dyDescent="0.25">
      <c r="A1693" t="str">
        <f t="shared" si="33"/>
        <v>327 beschutte werkplaatsen en sociale werkplaatsen</v>
      </c>
      <c r="B1693" s="10">
        <v>327</v>
      </c>
      <c r="C1693" s="41" t="s">
        <v>97</v>
      </c>
      <c r="D1693" s="192"/>
      <c r="E1693" s="50">
        <v>224.39253230580488</v>
      </c>
      <c r="F1693" s="50">
        <v>267.82931603870492</v>
      </c>
      <c r="G1693" s="50">
        <v>278.4868612097452</v>
      </c>
      <c r="H1693" s="50">
        <v>323.48457547313018</v>
      </c>
      <c r="I1693" s="50">
        <v>363.04668672053265</v>
      </c>
      <c r="J1693" s="50">
        <v>433.66060886657812</v>
      </c>
      <c r="K1693" s="50">
        <v>441.58461158950104</v>
      </c>
      <c r="L1693" s="50">
        <v>511.2371520888899</v>
      </c>
      <c r="M1693" s="50">
        <v>553.81071911846016</v>
      </c>
      <c r="N1693" s="50">
        <v>566.23016644044071</v>
      </c>
      <c r="O1693" s="284">
        <v>625.39943073498944</v>
      </c>
      <c r="P1693" s="50">
        <v>666.2169787306201</v>
      </c>
      <c r="Q1693" s="50">
        <v>677.57596530450962</v>
      </c>
      <c r="R1693" s="50">
        <v>676.63872557936486</v>
      </c>
      <c r="S1693" s="50">
        <v>664.39888105352361</v>
      </c>
      <c r="T1693" s="50">
        <v>644.68091197257627</v>
      </c>
    </row>
    <row r="1694" spans="1:20" x14ac:dyDescent="0.25">
      <c r="A1694" t="str">
        <f t="shared" si="33"/>
        <v>327 beschutte werkplaatsen en sociale werkplaatsen</v>
      </c>
      <c r="B1694" s="10">
        <v>327</v>
      </c>
      <c r="C1694" s="41" t="s">
        <v>98</v>
      </c>
      <c r="D1694" s="192"/>
      <c r="E1694" s="50">
        <v>22.087482556285011</v>
      </c>
      <c r="F1694" s="50">
        <v>19.505920901808413</v>
      </c>
      <c r="G1694" s="50">
        <v>23.94046654508308</v>
      </c>
      <c r="H1694" s="50">
        <v>23.626211030393954</v>
      </c>
      <c r="I1694" s="50">
        <v>24.358346533124845</v>
      </c>
      <c r="J1694" s="50">
        <v>26.673405291333715</v>
      </c>
      <c r="K1694" s="50">
        <v>33.699039329504075</v>
      </c>
      <c r="L1694" s="50">
        <v>30.260152161931806</v>
      </c>
      <c r="M1694" s="50">
        <v>45.708055369202825</v>
      </c>
      <c r="N1694" s="50">
        <v>56.676129151735722</v>
      </c>
      <c r="O1694" s="284">
        <v>64.574270663203905</v>
      </c>
      <c r="P1694" s="50">
        <v>187.94196868822232</v>
      </c>
      <c r="Q1694" s="50">
        <v>227.02749263464477</v>
      </c>
      <c r="R1694" s="50">
        <v>228.13190235337166</v>
      </c>
      <c r="S1694" s="50">
        <v>247.85648602429384</v>
      </c>
      <c r="T1694" s="50">
        <v>262.19486039589492</v>
      </c>
    </row>
    <row r="1695" spans="1:20" x14ac:dyDescent="0.25">
      <c r="A1695" t="str">
        <f t="shared" si="33"/>
        <v>327 beschutte werkplaatsen en sociale werkplaatsen</v>
      </c>
      <c r="B1695" s="10">
        <v>327</v>
      </c>
      <c r="C1695" s="41" t="s">
        <v>26</v>
      </c>
      <c r="D1695" s="194"/>
      <c r="E1695" s="50">
        <v>494.86759671371891</v>
      </c>
      <c r="F1695" s="50">
        <v>573.25262057290365</v>
      </c>
      <c r="G1695" s="50">
        <v>553.6450495823002</v>
      </c>
      <c r="H1695" s="50">
        <v>627.57861812184478</v>
      </c>
      <c r="I1695" s="50">
        <v>670.96992794585753</v>
      </c>
      <c r="J1695" s="50">
        <v>845.53506910668125</v>
      </c>
      <c r="K1695" s="50">
        <v>806.94283943787354</v>
      </c>
      <c r="L1695" s="50">
        <v>899.92733041318991</v>
      </c>
      <c r="M1695" s="50">
        <v>969.88047313675315</v>
      </c>
      <c r="N1695" s="50">
        <v>969.03041801791039</v>
      </c>
      <c r="O1695" s="284">
        <v>1052.4077462452376</v>
      </c>
      <c r="P1695" s="50">
        <v>1208.9922426423891</v>
      </c>
      <c r="Q1695" s="50">
        <v>1256.5552135808321</v>
      </c>
      <c r="R1695" s="50">
        <v>1252.8268030740885</v>
      </c>
      <c r="S1695" s="50">
        <v>1255.2734513059479</v>
      </c>
      <c r="T1695" s="50">
        <v>1249.1018372537944</v>
      </c>
    </row>
    <row r="1696" spans="1:20" x14ac:dyDescent="0.25">
      <c r="A1696" t="str">
        <f t="shared" si="33"/>
        <v>327 beschutte werkplaatsen en sociale werkplaatsen</v>
      </c>
      <c r="B1696" s="10">
        <v>327</v>
      </c>
      <c r="C1696" s="41" t="s">
        <v>19</v>
      </c>
      <c r="D1696" s="194"/>
      <c r="E1696" s="50">
        <v>2548.7409736493619</v>
      </c>
      <c r="F1696" s="50">
        <v>2754.434337518062</v>
      </c>
      <c r="G1696" s="50">
        <v>2346.4567241614673</v>
      </c>
      <c r="H1696" s="50">
        <v>2540.3321098513443</v>
      </c>
      <c r="I1696" s="50">
        <v>2523.8391237861047</v>
      </c>
      <c r="J1696" s="50">
        <v>3126.7240340255685</v>
      </c>
      <c r="K1696" s="50">
        <v>2715.9362788995145</v>
      </c>
      <c r="L1696" s="50">
        <v>2947.6397373546365</v>
      </c>
      <c r="M1696" s="50">
        <v>3066.3673593221824</v>
      </c>
      <c r="N1696" s="50">
        <v>2968.3548182467493</v>
      </c>
      <c r="O1696" s="284">
        <v>3288.77035794013</v>
      </c>
      <c r="P1696" s="50">
        <v>3481.6021485992119</v>
      </c>
      <c r="Q1696" s="50">
        <v>3603.55579933233</v>
      </c>
      <c r="R1696" s="50">
        <v>3688.3304952016779</v>
      </c>
      <c r="S1696" s="50">
        <v>3775.7822764704511</v>
      </c>
      <c r="T1696" s="50">
        <v>3856.4032403354195</v>
      </c>
    </row>
    <row r="1697" spans="1:20" x14ac:dyDescent="0.25">
      <c r="A1697" t="str">
        <f t="shared" si="33"/>
        <v>327 beschutte werkplaatsen en sociale werkplaatsen</v>
      </c>
      <c r="B1697" s="10">
        <v>327</v>
      </c>
      <c r="C1697" s="41" t="s">
        <v>20</v>
      </c>
      <c r="D1697" s="194"/>
      <c r="E1697" s="193">
        <v>0.19416158873341804</v>
      </c>
      <c r="F1697" s="193">
        <v>0.20811990787532963</v>
      </c>
      <c r="G1697" s="193">
        <v>0.23594939718317265</v>
      </c>
      <c r="H1697" s="193">
        <v>0.24704589438841898</v>
      </c>
      <c r="I1697" s="193">
        <v>0.26585289118559613</v>
      </c>
      <c r="J1697" s="193">
        <v>0.27042203274271021</v>
      </c>
      <c r="K1697" s="193">
        <v>0.29711405444491623</v>
      </c>
      <c r="L1697" s="193">
        <v>0.30530438269258475</v>
      </c>
      <c r="M1697" s="193">
        <v>0.31629624225818276</v>
      </c>
      <c r="N1697" s="193">
        <v>0.3264537015794714</v>
      </c>
      <c r="O1697" s="285">
        <v>0.32000037451821256</v>
      </c>
      <c r="P1697" s="193">
        <v>0.34725169362869768</v>
      </c>
      <c r="Q1697" s="193">
        <v>0.34869869749585886</v>
      </c>
      <c r="R1697" s="193">
        <v>0.339673140653732</v>
      </c>
      <c r="S1697" s="193">
        <v>0.33245387561895123</v>
      </c>
      <c r="T1697" s="193">
        <v>0.3239033263402068</v>
      </c>
    </row>
    <row r="1698" spans="1:20" x14ac:dyDescent="0.25">
      <c r="A1698" t="str">
        <f t="shared" si="33"/>
        <v>327 beschutte werkplaatsen en sociale werkplaatsen</v>
      </c>
      <c r="B1698" s="10">
        <v>327</v>
      </c>
      <c r="C1698" s="41" t="s">
        <v>29</v>
      </c>
      <c r="D1698" s="194"/>
      <c r="E1698" s="50">
        <v>2548.7409736493619</v>
      </c>
      <c r="F1698" s="50">
        <v>2754.434337518062</v>
      </c>
      <c r="G1698" s="50">
        <v>2346.4567241614673</v>
      </c>
      <c r="H1698" s="50">
        <v>2540.3321098513443</v>
      </c>
      <c r="I1698" s="50">
        <v>2523.8391237861047</v>
      </c>
      <c r="J1698" s="50">
        <v>3112.7240340255685</v>
      </c>
      <c r="K1698" s="50">
        <v>2715.9362788995145</v>
      </c>
      <c r="L1698" s="50">
        <v>2947.6397373546365</v>
      </c>
      <c r="M1698" s="50">
        <v>3066.3673593221824</v>
      </c>
      <c r="N1698" s="50">
        <v>2968.3548182467493</v>
      </c>
      <c r="O1698" s="284">
        <v>3288.77035794013</v>
      </c>
      <c r="P1698" s="50">
        <v>3481.6021485992119</v>
      </c>
      <c r="Q1698" s="50">
        <v>3603.55579933233</v>
      </c>
      <c r="R1698" s="50">
        <v>3688.3304952016779</v>
      </c>
      <c r="S1698" s="50">
        <v>3775.7822764704511</v>
      </c>
      <c r="T1698" s="50">
        <v>3856.4032403354195</v>
      </c>
    </row>
    <row r="1699" spans="1:20" x14ac:dyDescent="0.25">
      <c r="A1699" t="str">
        <f t="shared" si="33"/>
        <v>328 stads- en streekvervoer</v>
      </c>
      <c r="B1699" s="10">
        <v>328</v>
      </c>
      <c r="C1699" s="3" t="s">
        <v>25</v>
      </c>
      <c r="D1699" s="50">
        <v>8245</v>
      </c>
      <c r="E1699" s="50">
        <v>8198</v>
      </c>
      <c r="F1699" s="50">
        <v>8206</v>
      </c>
      <c r="G1699" s="50">
        <v>8158</v>
      </c>
      <c r="H1699" s="50">
        <v>7942</v>
      </c>
      <c r="I1699" s="50">
        <v>7748</v>
      </c>
      <c r="J1699" s="50">
        <v>8023</v>
      </c>
      <c r="K1699" s="50">
        <v>8200</v>
      </c>
      <c r="L1699" s="50">
        <v>8118</v>
      </c>
      <c r="M1699" s="50">
        <v>8326</v>
      </c>
      <c r="N1699" s="50">
        <v>8357.3334539886855</v>
      </c>
      <c r="O1699" s="284">
        <v>8368.5491409876431</v>
      </c>
      <c r="P1699" s="50">
        <v>8379.7798796338284</v>
      </c>
      <c r="Q1699" s="50">
        <v>8391.0256901268058</v>
      </c>
      <c r="R1699" s="50">
        <v>8402.2865926932591</v>
      </c>
      <c r="S1699" s="50">
        <v>8413.5626075870077</v>
      </c>
      <c r="T1699" s="50">
        <v>8424.8537550890651</v>
      </c>
    </row>
    <row r="1700" spans="1:20" x14ac:dyDescent="0.25">
      <c r="A1700" t="str">
        <f t="shared" si="33"/>
        <v>328 stads- en streekvervoer</v>
      </c>
      <c r="B1700" s="10">
        <v>328</v>
      </c>
      <c r="C1700" s="3" t="s">
        <v>83</v>
      </c>
      <c r="D1700" s="192"/>
      <c r="E1700" s="50">
        <v>-47</v>
      </c>
      <c r="F1700" s="50">
        <v>8</v>
      </c>
      <c r="G1700" s="50">
        <v>-48</v>
      </c>
      <c r="H1700" s="50">
        <v>-216</v>
      </c>
      <c r="I1700" s="50">
        <v>-194</v>
      </c>
      <c r="J1700" s="50">
        <v>275</v>
      </c>
      <c r="K1700" s="50">
        <v>177</v>
      </c>
      <c r="L1700" s="50">
        <v>-82</v>
      </c>
      <c r="M1700" s="50">
        <v>208</v>
      </c>
      <c r="N1700" s="50">
        <v>31.333453988685505</v>
      </c>
      <c r="O1700" s="284">
        <v>11.215686998957608</v>
      </c>
      <c r="P1700" s="50">
        <v>11.230738646185273</v>
      </c>
      <c r="Q1700" s="50">
        <v>11.245810492977398</v>
      </c>
      <c r="R1700" s="50">
        <v>11.260902566453296</v>
      </c>
      <c r="S1700" s="50">
        <v>11.276014893748652</v>
      </c>
      <c r="T1700" s="50">
        <v>11.291147502057356</v>
      </c>
    </row>
    <row r="1701" spans="1:20" x14ac:dyDescent="0.25">
      <c r="A1701" t="str">
        <f t="shared" si="33"/>
        <v>328 stads- en streekvervoer</v>
      </c>
      <c r="B1701" s="10">
        <v>328</v>
      </c>
      <c r="C1701" s="3" t="s">
        <v>84</v>
      </c>
      <c r="D1701" s="192"/>
      <c r="E1701" s="193">
        <v>0.99429957550030323</v>
      </c>
      <c r="F1701" s="193">
        <v>1.0009758477677482</v>
      </c>
      <c r="G1701" s="193">
        <v>0.99415062149646605</v>
      </c>
      <c r="H1701" s="193">
        <v>0.97352292228487369</v>
      </c>
      <c r="I1701" s="193">
        <v>0.97557290355074289</v>
      </c>
      <c r="J1701" s="193">
        <v>1.0354930304594734</v>
      </c>
      <c r="K1701" s="193">
        <v>1.0220615729776892</v>
      </c>
      <c r="L1701" s="193">
        <v>0.99</v>
      </c>
      <c r="M1701" s="193">
        <v>1.0256220744025621</v>
      </c>
      <c r="N1701" s="193">
        <v>1.0037633262057033</v>
      </c>
      <c r="O1701" s="285">
        <v>1.0013420174103027</v>
      </c>
      <c r="P1701" s="193">
        <v>1.0013420174103034</v>
      </c>
      <c r="Q1701" s="193">
        <v>1.0013420174103032</v>
      </c>
      <c r="R1701" s="193">
        <v>1.0013420174103034</v>
      </c>
      <c r="S1701" s="193">
        <v>1.0013420174103029</v>
      </c>
      <c r="T1701" s="193">
        <v>1.0013420174103032</v>
      </c>
    </row>
    <row r="1702" spans="1:20" x14ac:dyDescent="0.25">
      <c r="A1702" t="str">
        <f t="shared" si="33"/>
        <v>328 stads- en streekvervoer</v>
      </c>
      <c r="B1702" s="10">
        <v>328</v>
      </c>
      <c r="C1702" s="3" t="s">
        <v>8</v>
      </c>
      <c r="D1702" s="50">
        <v>5</v>
      </c>
      <c r="E1702" s="50">
        <v>4</v>
      </c>
      <c r="F1702" s="50">
        <v>6</v>
      </c>
      <c r="G1702" s="50">
        <v>3</v>
      </c>
      <c r="H1702" s="50">
        <v>1</v>
      </c>
      <c r="I1702" s="50">
        <v>1</v>
      </c>
      <c r="J1702" s="50">
        <v>0</v>
      </c>
      <c r="K1702" s="50">
        <v>1</v>
      </c>
      <c r="L1702" s="50">
        <v>1</v>
      </c>
      <c r="M1702" s="50">
        <v>1</v>
      </c>
      <c r="N1702" s="50">
        <v>2.6649579647935688</v>
      </c>
      <c r="O1702" s="284">
        <v>2.7559140114458995</v>
      </c>
      <c r="P1702" s="50">
        <v>2.9983279633640918</v>
      </c>
      <c r="Q1702" s="50">
        <v>3.2053946147943431</v>
      </c>
      <c r="R1702" s="50">
        <v>3.3954446155930675</v>
      </c>
      <c r="S1702" s="50">
        <v>3.5651006293857832</v>
      </c>
      <c r="T1702" s="50">
        <v>3.4311143231903394</v>
      </c>
    </row>
    <row r="1703" spans="1:20" x14ac:dyDescent="0.25">
      <c r="A1703" t="str">
        <f t="shared" si="33"/>
        <v>328 stads- en streekvervoer</v>
      </c>
      <c r="B1703" s="10">
        <v>328</v>
      </c>
      <c r="C1703" s="3" t="s">
        <v>9</v>
      </c>
      <c r="D1703" s="50">
        <v>185</v>
      </c>
      <c r="E1703" s="50">
        <v>204</v>
      </c>
      <c r="F1703" s="50">
        <v>233</v>
      </c>
      <c r="G1703" s="50">
        <v>245</v>
      </c>
      <c r="H1703" s="50">
        <v>217</v>
      </c>
      <c r="I1703" s="50">
        <v>179</v>
      </c>
      <c r="J1703" s="50">
        <v>206</v>
      </c>
      <c r="K1703" s="50">
        <v>219</v>
      </c>
      <c r="L1703" s="50">
        <v>198</v>
      </c>
      <c r="M1703" s="50">
        <v>214</v>
      </c>
      <c r="N1703" s="50">
        <v>243.32224895941278</v>
      </c>
      <c r="O1703" s="284">
        <v>251.62693147984299</v>
      </c>
      <c r="P1703" s="50">
        <v>273.76037926367792</v>
      </c>
      <c r="Q1703" s="50">
        <v>292.66646482904872</v>
      </c>
      <c r="R1703" s="50">
        <v>310.01885620632356</v>
      </c>
      <c r="S1703" s="50">
        <v>325.50918790044108</v>
      </c>
      <c r="T1703" s="50">
        <v>313.27565559563971</v>
      </c>
    </row>
    <row r="1704" spans="1:20" x14ac:dyDescent="0.25">
      <c r="A1704" t="str">
        <f t="shared" si="33"/>
        <v>328 stads- en streekvervoer</v>
      </c>
      <c r="B1704" s="10">
        <v>328</v>
      </c>
      <c r="C1704" s="3" t="s">
        <v>10</v>
      </c>
      <c r="D1704" s="50">
        <v>560</v>
      </c>
      <c r="E1704" s="50">
        <v>527</v>
      </c>
      <c r="F1704" s="50">
        <v>535</v>
      </c>
      <c r="G1704" s="50">
        <v>547</v>
      </c>
      <c r="H1704" s="50">
        <v>541</v>
      </c>
      <c r="I1704" s="50">
        <v>564</v>
      </c>
      <c r="J1704" s="50">
        <v>575</v>
      </c>
      <c r="K1704" s="50">
        <v>578</v>
      </c>
      <c r="L1704" s="50">
        <v>553</v>
      </c>
      <c r="M1704" s="50">
        <v>562</v>
      </c>
      <c r="N1704" s="50">
        <v>642.13900177765038</v>
      </c>
      <c r="O1704" s="284">
        <v>664.05545441013817</v>
      </c>
      <c r="P1704" s="50">
        <v>722.46667708538257</v>
      </c>
      <c r="Q1704" s="50">
        <v>772.36073718218461</v>
      </c>
      <c r="R1704" s="50">
        <v>818.15452433116445</v>
      </c>
      <c r="S1704" s="50">
        <v>859.03424730678307</v>
      </c>
      <c r="T1704" s="50">
        <v>826.74937300525482</v>
      </c>
    </row>
    <row r="1705" spans="1:20" x14ac:dyDescent="0.25">
      <c r="A1705" t="str">
        <f t="shared" si="33"/>
        <v>328 stads- en streekvervoer</v>
      </c>
      <c r="B1705" s="10">
        <v>328</v>
      </c>
      <c r="C1705" s="3" t="s">
        <v>11</v>
      </c>
      <c r="D1705" s="50">
        <v>989</v>
      </c>
      <c r="E1705" s="50">
        <v>963</v>
      </c>
      <c r="F1705" s="50">
        <v>879</v>
      </c>
      <c r="G1705" s="50">
        <v>816</v>
      </c>
      <c r="H1705" s="50">
        <v>767</v>
      </c>
      <c r="I1705" s="50">
        <v>692</v>
      </c>
      <c r="J1705" s="50">
        <v>725</v>
      </c>
      <c r="K1705" s="50">
        <v>742</v>
      </c>
      <c r="L1705" s="50">
        <v>686</v>
      </c>
      <c r="M1705" s="50">
        <v>728</v>
      </c>
      <c r="N1705" s="50">
        <v>744.65627107400496</v>
      </c>
      <c r="O1705" s="284">
        <v>748.75597673750474</v>
      </c>
      <c r="P1705" s="50">
        <v>778.24461870068694</v>
      </c>
      <c r="Q1705" s="50">
        <v>817.30296744615805</v>
      </c>
      <c r="R1705" s="50">
        <v>858.4045489973098</v>
      </c>
      <c r="S1705" s="50">
        <v>904.73880165199853</v>
      </c>
      <c r="T1705" s="50">
        <v>958.9666329218378</v>
      </c>
    </row>
    <row r="1706" spans="1:20" x14ac:dyDescent="0.25">
      <c r="A1706" t="str">
        <f t="shared" si="33"/>
        <v>328 stads- en streekvervoer</v>
      </c>
      <c r="B1706" s="10">
        <v>328</v>
      </c>
      <c r="C1706" s="3" t="s">
        <v>12</v>
      </c>
      <c r="D1706" s="50">
        <v>977</v>
      </c>
      <c r="E1706" s="50">
        <v>996</v>
      </c>
      <c r="F1706" s="50">
        <v>1060</v>
      </c>
      <c r="G1706" s="50">
        <v>1078</v>
      </c>
      <c r="H1706" s="50">
        <v>1033</v>
      </c>
      <c r="I1706" s="50">
        <v>986</v>
      </c>
      <c r="J1706" s="50">
        <v>953</v>
      </c>
      <c r="K1706" s="50">
        <v>916</v>
      </c>
      <c r="L1706" s="50">
        <v>875</v>
      </c>
      <c r="M1706" s="50">
        <v>853</v>
      </c>
      <c r="N1706" s="50">
        <v>825.24236068338348</v>
      </c>
      <c r="O1706" s="284">
        <v>815.79688918573106</v>
      </c>
      <c r="P1706" s="50">
        <v>806.70094490086478</v>
      </c>
      <c r="Q1706" s="50">
        <v>794.74540275105926</v>
      </c>
      <c r="R1706" s="50">
        <v>804.07458436025354</v>
      </c>
      <c r="S1706" s="50">
        <v>822.47140337237192</v>
      </c>
      <c r="T1706" s="50">
        <v>826.99952030558336</v>
      </c>
    </row>
    <row r="1707" spans="1:20" x14ac:dyDescent="0.25">
      <c r="A1707" t="str">
        <f t="shared" si="33"/>
        <v>328 stads- en streekvervoer</v>
      </c>
      <c r="B1707" s="10">
        <v>328</v>
      </c>
      <c r="C1707" s="3" t="s">
        <v>13</v>
      </c>
      <c r="D1707" s="50">
        <v>1191</v>
      </c>
      <c r="E1707" s="50">
        <v>1171</v>
      </c>
      <c r="F1707" s="50">
        <v>1130</v>
      </c>
      <c r="G1707" s="50">
        <v>1097</v>
      </c>
      <c r="H1707" s="50">
        <v>1026</v>
      </c>
      <c r="I1707" s="50">
        <v>988</v>
      </c>
      <c r="J1707" s="50">
        <v>1065</v>
      </c>
      <c r="K1707" s="50">
        <v>1099</v>
      </c>
      <c r="L1707" s="50">
        <v>1095</v>
      </c>
      <c r="M1707" s="50">
        <v>1123</v>
      </c>
      <c r="N1707" s="50">
        <v>1106.783635774377</v>
      </c>
      <c r="O1707" s="284">
        <v>1079.0578751091875</v>
      </c>
      <c r="P1707" s="50">
        <v>1037.0352936422958</v>
      </c>
      <c r="Q1707" s="50">
        <v>985.31105790662639</v>
      </c>
      <c r="R1707" s="50">
        <v>942.13684129024227</v>
      </c>
      <c r="S1707" s="50">
        <v>911.47858264143701</v>
      </c>
      <c r="T1707" s="50">
        <v>901.0460777395665</v>
      </c>
    </row>
    <row r="1708" spans="1:20" x14ac:dyDescent="0.25">
      <c r="A1708" t="str">
        <f t="shared" si="33"/>
        <v>328 stads- en streekvervoer</v>
      </c>
      <c r="B1708" s="10">
        <v>328</v>
      </c>
      <c r="C1708" s="3" t="s">
        <v>14</v>
      </c>
      <c r="D1708" s="50">
        <v>1381</v>
      </c>
      <c r="E1708" s="50">
        <v>1351</v>
      </c>
      <c r="F1708" s="50">
        <v>1331</v>
      </c>
      <c r="G1708" s="50">
        <v>1301</v>
      </c>
      <c r="H1708" s="50">
        <v>1291</v>
      </c>
      <c r="I1708" s="50">
        <v>1240</v>
      </c>
      <c r="J1708" s="50">
        <v>1219</v>
      </c>
      <c r="K1708" s="50">
        <v>1201</v>
      </c>
      <c r="L1708" s="50">
        <v>1148</v>
      </c>
      <c r="M1708" s="50">
        <v>1131</v>
      </c>
      <c r="N1708" s="50">
        <v>1144.526487869909</v>
      </c>
      <c r="O1708" s="284">
        <v>1176.8702572309462</v>
      </c>
      <c r="P1708" s="50">
        <v>1201.5598284576038</v>
      </c>
      <c r="Q1708" s="50">
        <v>1222.4353674467925</v>
      </c>
      <c r="R1708" s="50">
        <v>1240.3513162590175</v>
      </c>
      <c r="S1708" s="50">
        <v>1222.4403735055116</v>
      </c>
      <c r="T1708" s="50">
        <v>1191.8173247652173</v>
      </c>
    </row>
    <row r="1709" spans="1:20" x14ac:dyDescent="0.25">
      <c r="A1709" t="str">
        <f t="shared" si="33"/>
        <v>328 stads- en streekvervoer</v>
      </c>
      <c r="B1709" s="10">
        <v>328</v>
      </c>
      <c r="C1709" s="3" t="s">
        <v>15</v>
      </c>
      <c r="D1709" s="50">
        <v>1452</v>
      </c>
      <c r="E1709" s="50">
        <v>1456</v>
      </c>
      <c r="F1709" s="50">
        <v>1479</v>
      </c>
      <c r="G1709" s="50">
        <v>1522</v>
      </c>
      <c r="H1709" s="50">
        <v>1503</v>
      </c>
      <c r="I1709" s="50">
        <v>1463</v>
      </c>
      <c r="J1709" s="50">
        <v>1463</v>
      </c>
      <c r="K1709" s="50">
        <v>1444</v>
      </c>
      <c r="L1709" s="50">
        <v>1392</v>
      </c>
      <c r="M1709" s="50">
        <v>1421</v>
      </c>
      <c r="N1709" s="50">
        <v>1378.4758046970574</v>
      </c>
      <c r="O1709" s="284">
        <v>1331.8919085844909</v>
      </c>
      <c r="P1709" s="50">
        <v>1301.9055771598037</v>
      </c>
      <c r="Q1709" s="50">
        <v>1253.6729529559275</v>
      </c>
      <c r="R1709" s="50">
        <v>1225.3035973302001</v>
      </c>
      <c r="S1709" s="50">
        <v>1240.2451610542955</v>
      </c>
      <c r="T1709" s="50">
        <v>1275.3729282526572</v>
      </c>
    </row>
    <row r="1710" spans="1:20" x14ac:dyDescent="0.25">
      <c r="A1710" t="str">
        <f t="shared" si="33"/>
        <v>328 stads- en streekvervoer</v>
      </c>
      <c r="B1710" s="10">
        <v>328</v>
      </c>
      <c r="C1710" s="3" t="s">
        <v>16</v>
      </c>
      <c r="D1710" s="50">
        <v>1167</v>
      </c>
      <c r="E1710" s="50">
        <v>1161</v>
      </c>
      <c r="F1710" s="50">
        <v>1175</v>
      </c>
      <c r="G1710" s="50">
        <v>1157</v>
      </c>
      <c r="H1710" s="50">
        <v>1148</v>
      </c>
      <c r="I1710" s="50">
        <v>1176</v>
      </c>
      <c r="J1710" s="50">
        <v>1320</v>
      </c>
      <c r="K1710" s="50">
        <v>1448</v>
      </c>
      <c r="L1710" s="50">
        <v>1540</v>
      </c>
      <c r="M1710" s="50">
        <v>1569</v>
      </c>
      <c r="N1710" s="50">
        <v>1475.849390414237</v>
      </c>
      <c r="O1710" s="284">
        <v>1382.7003787746266</v>
      </c>
      <c r="P1710" s="50">
        <v>1319.5936091892477</v>
      </c>
      <c r="Q1710" s="50">
        <v>1293.7620880397062</v>
      </c>
      <c r="R1710" s="50">
        <v>1283.3140042046566</v>
      </c>
      <c r="S1710" s="50">
        <v>1242.2144868504063</v>
      </c>
      <c r="T1710" s="50">
        <v>1194.5255942703236</v>
      </c>
    </row>
    <row r="1711" spans="1:20" x14ac:dyDescent="0.25">
      <c r="A1711" t="str">
        <f t="shared" si="33"/>
        <v>328 stads- en streekvervoer</v>
      </c>
      <c r="B1711" s="10">
        <v>328</v>
      </c>
      <c r="C1711" s="3" t="s">
        <v>17</v>
      </c>
      <c r="D1711" s="50">
        <v>335</v>
      </c>
      <c r="E1711" s="50">
        <v>361</v>
      </c>
      <c r="F1711" s="50">
        <v>374</v>
      </c>
      <c r="G1711" s="50">
        <v>388</v>
      </c>
      <c r="H1711" s="50">
        <v>414</v>
      </c>
      <c r="I1711" s="50">
        <v>458</v>
      </c>
      <c r="J1711" s="50">
        <v>493</v>
      </c>
      <c r="K1711" s="50">
        <v>542</v>
      </c>
      <c r="L1711" s="50">
        <v>611</v>
      </c>
      <c r="M1711" s="50">
        <v>700</v>
      </c>
      <c r="N1711" s="50">
        <v>765.61704932128214</v>
      </c>
      <c r="O1711" s="284">
        <v>823.40986807736454</v>
      </c>
      <c r="P1711" s="50">
        <v>836.72256955155774</v>
      </c>
      <c r="Q1711" s="50">
        <v>834.39228233836536</v>
      </c>
      <c r="R1711" s="50">
        <v>774.30938715660068</v>
      </c>
      <c r="S1711" s="50">
        <v>729.73233899047148</v>
      </c>
      <c r="T1711" s="50">
        <v>687.94692522225489</v>
      </c>
    </row>
    <row r="1712" spans="1:20" x14ac:dyDescent="0.25">
      <c r="A1712" t="str">
        <f t="shared" si="33"/>
        <v>328 stads- en streekvervoer</v>
      </c>
      <c r="B1712" s="10">
        <v>328</v>
      </c>
      <c r="C1712" s="3" t="s">
        <v>85</v>
      </c>
      <c r="D1712" s="50">
        <v>3</v>
      </c>
      <c r="E1712" s="50">
        <v>4</v>
      </c>
      <c r="F1712" s="50">
        <v>4</v>
      </c>
      <c r="G1712" s="50">
        <v>4</v>
      </c>
      <c r="H1712" s="50">
        <v>1</v>
      </c>
      <c r="I1712" s="50">
        <v>1</v>
      </c>
      <c r="J1712" s="50">
        <v>4</v>
      </c>
      <c r="K1712" s="50">
        <v>10</v>
      </c>
      <c r="L1712" s="50">
        <v>19</v>
      </c>
      <c r="M1712" s="50">
        <v>24</v>
      </c>
      <c r="N1712" s="50">
        <v>28.056245452576839</v>
      </c>
      <c r="O1712" s="284">
        <v>91.627687386366475</v>
      </c>
      <c r="P1712" s="50">
        <v>98.792053719342945</v>
      </c>
      <c r="Q1712" s="50">
        <v>121.17097461614289</v>
      </c>
      <c r="R1712" s="50">
        <v>142.82348794189531</v>
      </c>
      <c r="S1712" s="50">
        <v>152.13292368390429</v>
      </c>
      <c r="T1712" s="50">
        <v>244.72260868753727</v>
      </c>
    </row>
    <row r="1713" spans="1:20" x14ac:dyDescent="0.25">
      <c r="A1713" t="str">
        <f t="shared" si="33"/>
        <v>328 stads- en streekvervoer</v>
      </c>
      <c r="B1713" s="10">
        <v>328</v>
      </c>
      <c r="C1713" s="3" t="s">
        <v>6</v>
      </c>
      <c r="D1713" s="50">
        <v>1505</v>
      </c>
      <c r="E1713" s="50">
        <v>1526</v>
      </c>
      <c r="F1713" s="50">
        <v>1553</v>
      </c>
      <c r="G1713" s="50">
        <v>1549</v>
      </c>
      <c r="H1713" s="50">
        <v>1563</v>
      </c>
      <c r="I1713" s="50">
        <v>1635</v>
      </c>
      <c r="J1713" s="50">
        <v>1817</v>
      </c>
      <c r="K1713" s="50">
        <v>2000</v>
      </c>
      <c r="L1713" s="50">
        <v>2170</v>
      </c>
      <c r="M1713" s="50">
        <v>2293</v>
      </c>
      <c r="N1713" s="50">
        <v>2269.5226851880961</v>
      </c>
      <c r="O1713" s="284">
        <v>2297.7379342383579</v>
      </c>
      <c r="P1713" s="50">
        <v>2255.1082324601484</v>
      </c>
      <c r="Q1713" s="50">
        <v>2249.3253449942144</v>
      </c>
      <c r="R1713" s="50">
        <v>2200.4468793031524</v>
      </c>
      <c r="S1713" s="50">
        <v>2124.0797495247821</v>
      </c>
      <c r="T1713" s="50">
        <v>2127.1951281801157</v>
      </c>
    </row>
    <row r="1714" spans="1:20" x14ac:dyDescent="0.25">
      <c r="A1714" t="str">
        <f t="shared" si="33"/>
        <v>328 stads- en streekvervoer</v>
      </c>
      <c r="B1714" s="10">
        <v>328</v>
      </c>
      <c r="C1714" s="3" t="s">
        <v>86</v>
      </c>
      <c r="D1714" s="193">
        <v>1.0023461607388298</v>
      </c>
      <c r="E1714" s="192"/>
      <c r="F1714" s="192"/>
      <c r="G1714" s="192"/>
      <c r="H1714" s="192"/>
      <c r="I1714" s="192"/>
      <c r="J1714" s="192"/>
      <c r="K1714" s="192"/>
      <c r="L1714" s="192"/>
      <c r="M1714" s="192"/>
      <c r="N1714" s="192"/>
      <c r="O1714" s="286"/>
      <c r="P1714" s="192"/>
      <c r="Q1714" s="192"/>
      <c r="R1714" s="192"/>
      <c r="S1714" s="192"/>
      <c r="T1714" s="192"/>
    </row>
    <row r="1715" spans="1:20" x14ac:dyDescent="0.25">
      <c r="A1715" t="str">
        <f t="shared" si="33"/>
        <v>328 stads- en streekvervoer</v>
      </c>
      <c r="B1715" s="10">
        <v>328</v>
      </c>
      <c r="C1715" s="3" t="s">
        <v>87</v>
      </c>
      <c r="D1715" s="192"/>
      <c r="E1715" s="193">
        <v>4.0232926192632634E-3</v>
      </c>
      <c r="F1715" s="193">
        <v>6.8515648554079434E-4</v>
      </c>
      <c r="G1715" s="193">
        <v>4.0977696211818571E-3</v>
      </c>
      <c r="H1715" s="193">
        <v>1.4411619226978034E-2</v>
      </c>
      <c r="I1715" s="193">
        <v>1.3386628594043437E-2</v>
      </c>
      <c r="J1715" s="193">
        <v>-1.6573434860321812E-2</v>
      </c>
      <c r="K1715" s="193">
        <v>-9.85770611942971E-3</v>
      </c>
      <c r="L1715" s="193">
        <v>6.173080369414885E-3</v>
      </c>
      <c r="M1715" s="193">
        <v>-1.1637956831866192E-2</v>
      </c>
      <c r="N1715" s="193">
        <v>-7.0858273343676892E-4</v>
      </c>
      <c r="O1715" s="285">
        <v>5.020716642635259E-4</v>
      </c>
      <c r="P1715" s="193">
        <v>5.0207166426319283E-4</v>
      </c>
      <c r="Q1715" s="193">
        <v>5.0207166426330385E-4</v>
      </c>
      <c r="R1715" s="193">
        <v>5.0207166426319283E-4</v>
      </c>
      <c r="S1715" s="193">
        <v>5.0207166426341487E-4</v>
      </c>
      <c r="T1715" s="193">
        <v>5.0207166426330385E-4</v>
      </c>
    </row>
    <row r="1716" spans="1:20" x14ac:dyDescent="0.25">
      <c r="A1716" t="str">
        <f t="shared" si="33"/>
        <v>328 stads- en streekvervoer</v>
      </c>
      <c r="B1716" s="10">
        <v>328</v>
      </c>
      <c r="C1716" s="3" t="s">
        <v>88</v>
      </c>
      <c r="D1716" s="194"/>
      <c r="E1716" s="50">
        <v>0.73440217738203062</v>
      </c>
      <c r="F1716" s="50">
        <v>0.57416919737073457</v>
      </c>
      <c r="G1716" s="50">
        <v>0.88172947486994824</v>
      </c>
      <c r="H1716" s="50">
        <v>0.47180628625236265</v>
      </c>
      <c r="I1716" s="50">
        <v>0.15624377145118629</v>
      </c>
      <c r="J1716" s="50">
        <v>0.12628370799682104</v>
      </c>
      <c r="K1716" s="50">
        <v>0</v>
      </c>
      <c r="L1716" s="50">
        <v>0.14903022322655773</v>
      </c>
      <c r="M1716" s="50">
        <v>0.13121918602527666</v>
      </c>
      <c r="N1716" s="50">
        <v>0.14214856012370608</v>
      </c>
      <c r="O1716" s="284">
        <v>0.38204628056537177</v>
      </c>
      <c r="P1716" s="50">
        <v>0.39508566796942135</v>
      </c>
      <c r="Q1716" s="50">
        <v>0.42983794170544365</v>
      </c>
      <c r="R1716" s="50">
        <v>0.45952285420806194</v>
      </c>
      <c r="S1716" s="50">
        <v>0.48676827304236042</v>
      </c>
      <c r="T1716" s="50">
        <v>0.5110900259185166</v>
      </c>
    </row>
    <row r="1717" spans="1:20" x14ac:dyDescent="0.25">
      <c r="A1717" t="str">
        <f t="shared" si="33"/>
        <v>328 stads- en streekvervoer</v>
      </c>
      <c r="B1717" s="10">
        <v>328</v>
      </c>
      <c r="C1717" s="3" t="s">
        <v>89</v>
      </c>
      <c r="D1717" s="194"/>
      <c r="E1717" s="50">
        <v>25.991434441292952</v>
      </c>
      <c r="F1717" s="50">
        <v>27.979845234254466</v>
      </c>
      <c r="G1717" s="50">
        <v>32.752511113453828</v>
      </c>
      <c r="H1717" s="50">
        <v>36.966228873575382</v>
      </c>
      <c r="I1717" s="50">
        <v>32.519094034962812</v>
      </c>
      <c r="J1717" s="50">
        <v>21.461654781107992</v>
      </c>
      <c r="K1717" s="50">
        <v>26.082327745809508</v>
      </c>
      <c r="L1717" s="50">
        <v>31.239042126165131</v>
      </c>
      <c r="M1717" s="50">
        <v>24.716932172870987</v>
      </c>
      <c r="N1717" s="50">
        <v>29.053146082288094</v>
      </c>
      <c r="O1717" s="284">
        <v>33.328583095100718</v>
      </c>
      <c r="P1717" s="50">
        <v>34.466100533987849</v>
      </c>
      <c r="Q1717" s="50">
        <v>37.497785703754914</v>
      </c>
      <c r="R1717" s="50">
        <v>40.087409326186751</v>
      </c>
      <c r="S1717" s="50">
        <v>42.464218764655726</v>
      </c>
      <c r="T1717" s="50">
        <v>44.585976266264936</v>
      </c>
    </row>
    <row r="1718" spans="1:20" x14ac:dyDescent="0.25">
      <c r="A1718" t="str">
        <f t="shared" si="33"/>
        <v>328 stads- en streekvervoer</v>
      </c>
      <c r="B1718" s="10">
        <v>328</v>
      </c>
      <c r="C1718" s="3" t="s">
        <v>90</v>
      </c>
      <c r="D1718" s="194"/>
      <c r="E1718" s="50">
        <v>67.485831590988013</v>
      </c>
      <c r="F1718" s="50">
        <v>61.749790201190187</v>
      </c>
      <c r="G1718" s="50">
        <v>64.512916448131065</v>
      </c>
      <c r="H1718" s="50">
        <v>71.601610869188619</v>
      </c>
      <c r="I1718" s="50">
        <v>70.2616984957927</v>
      </c>
      <c r="J1718" s="50">
        <v>56.351318946723367</v>
      </c>
      <c r="K1718" s="50">
        <v>61.311913519569586</v>
      </c>
      <c r="L1718" s="50">
        <v>70.897596354571689</v>
      </c>
      <c r="M1718" s="50">
        <v>57.981587749626073</v>
      </c>
      <c r="N1718" s="50">
        <v>65.067538469881256</v>
      </c>
      <c r="O1718" s="284">
        <v>75.123323355153033</v>
      </c>
      <c r="P1718" s="50">
        <v>77.687311453291073</v>
      </c>
      <c r="Q1718" s="50">
        <v>84.52079323286641</v>
      </c>
      <c r="R1718" s="50">
        <v>90.357859039143833</v>
      </c>
      <c r="S1718" s="50">
        <v>95.715237223814796</v>
      </c>
      <c r="T1718" s="50">
        <v>100.49772300845771</v>
      </c>
    </row>
    <row r="1719" spans="1:20" x14ac:dyDescent="0.25">
      <c r="A1719" t="str">
        <f t="shared" si="33"/>
        <v>328 stads- en streekvervoer</v>
      </c>
      <c r="B1719" s="10">
        <v>328</v>
      </c>
      <c r="C1719" s="3" t="s">
        <v>91</v>
      </c>
      <c r="D1719" s="194"/>
      <c r="E1719" s="50">
        <v>87.594437001380697</v>
      </c>
      <c r="F1719" s="50">
        <v>82.077025896480691</v>
      </c>
      <c r="G1719" s="50">
        <v>77.917346097844828</v>
      </c>
      <c r="H1719" s="50">
        <v>80.748927689980846</v>
      </c>
      <c r="I1719" s="50">
        <v>75.113865932352041</v>
      </c>
      <c r="J1719" s="50">
        <v>47.036599877307559</v>
      </c>
      <c r="K1719" s="50">
        <v>54.148578064094721</v>
      </c>
      <c r="L1719" s="50">
        <v>67.313112434803088</v>
      </c>
      <c r="M1719" s="50">
        <v>50.014506013984409</v>
      </c>
      <c r="N1719" s="50">
        <v>61.03320297074211</v>
      </c>
      <c r="O1719" s="284">
        <v>63.331133114482306</v>
      </c>
      <c r="P1719" s="50">
        <v>63.679802715734226</v>
      </c>
      <c r="Q1719" s="50">
        <v>66.187737157543367</v>
      </c>
      <c r="R1719" s="50">
        <v>69.509550965763353</v>
      </c>
      <c r="S1719" s="50">
        <v>73.005136558130147</v>
      </c>
      <c r="T1719" s="50">
        <v>76.945747597908039</v>
      </c>
    </row>
    <row r="1720" spans="1:20" x14ac:dyDescent="0.25">
      <c r="A1720" t="str">
        <f t="shared" si="33"/>
        <v>328 stads- en streekvervoer</v>
      </c>
      <c r="B1720" s="10">
        <v>328</v>
      </c>
      <c r="C1720" s="3" t="s">
        <v>92</v>
      </c>
      <c r="D1720" s="194"/>
      <c r="E1720" s="50">
        <v>69.203502256318629</v>
      </c>
      <c r="F1720" s="50">
        <v>67.22453907948524</v>
      </c>
      <c r="G1720" s="50">
        <v>75.161558100741729</v>
      </c>
      <c r="H1720" s="50">
        <v>87.556216320896951</v>
      </c>
      <c r="I1720" s="50">
        <v>82.842456902047346</v>
      </c>
      <c r="J1720" s="50">
        <v>49.53262284098394</v>
      </c>
      <c r="K1720" s="50">
        <v>54.274926779581016</v>
      </c>
      <c r="L1720" s="50">
        <v>66.851915985267709</v>
      </c>
      <c r="M1720" s="50">
        <v>48.274978351836744</v>
      </c>
      <c r="N1720" s="50">
        <v>56.383963573522294</v>
      </c>
      <c r="O1720" s="284">
        <v>55.548245314348478</v>
      </c>
      <c r="P1720" s="50">
        <v>54.912457098839255</v>
      </c>
      <c r="Q1720" s="50">
        <v>54.300196060660227</v>
      </c>
      <c r="R1720" s="50">
        <v>53.495451394313299</v>
      </c>
      <c r="S1720" s="50">
        <v>54.123411970865185</v>
      </c>
      <c r="T1720" s="50">
        <v>55.361728208827692</v>
      </c>
    </row>
    <row r="1721" spans="1:20" x14ac:dyDescent="0.25">
      <c r="A1721" t="str">
        <f t="shared" si="33"/>
        <v>328 stads- en streekvervoer</v>
      </c>
      <c r="B1721" s="10">
        <v>328</v>
      </c>
      <c r="C1721" s="3" t="s">
        <v>93</v>
      </c>
      <c r="D1721" s="194"/>
      <c r="E1721" s="50">
        <v>64.055214545094756</v>
      </c>
      <c r="F1721" s="50">
        <v>59.070602816047398</v>
      </c>
      <c r="G1721" s="50">
        <v>60.858627892064803</v>
      </c>
      <c r="H1721" s="50">
        <v>70.39563354640363</v>
      </c>
      <c r="I1721" s="50">
        <v>64.787849144437828</v>
      </c>
      <c r="J1721" s="50">
        <v>32.787756483212448</v>
      </c>
      <c r="K1721" s="50">
        <v>42.495328694699133</v>
      </c>
      <c r="L1721" s="50">
        <v>61.46982142680298</v>
      </c>
      <c r="M1721" s="50">
        <v>41.743005677107924</v>
      </c>
      <c r="N1721" s="50">
        <v>55.084093848054231</v>
      </c>
      <c r="O1721" s="284">
        <v>55.628600029369224</v>
      </c>
      <c r="P1721" s="50">
        <v>54.23506185198633</v>
      </c>
      <c r="Q1721" s="50">
        <v>52.122944089251625</v>
      </c>
      <c r="R1721" s="50">
        <v>49.523206680276211</v>
      </c>
      <c r="S1721" s="50">
        <v>47.353206013385673</v>
      </c>
      <c r="T1721" s="50">
        <v>45.812276103649353</v>
      </c>
    </row>
    <row r="1722" spans="1:20" x14ac:dyDescent="0.25">
      <c r="A1722" t="str">
        <f t="shared" si="33"/>
        <v>328 stads- en streekvervoer</v>
      </c>
      <c r="B1722" s="10">
        <v>328</v>
      </c>
      <c r="C1722" s="3" t="s">
        <v>94</v>
      </c>
      <c r="D1722" s="194"/>
      <c r="E1722" s="50">
        <v>57.065356576195505</v>
      </c>
      <c r="F1722" s="50">
        <v>51.315881728844296</v>
      </c>
      <c r="G1722" s="50">
        <v>55.098397247928894</v>
      </c>
      <c r="H1722" s="50">
        <v>67.274828344320014</v>
      </c>
      <c r="I1722" s="50">
        <v>65.434464527560252</v>
      </c>
      <c r="J1722" s="50">
        <v>25.699045727256888</v>
      </c>
      <c r="K1722" s="50">
        <v>33.450293287991137</v>
      </c>
      <c r="L1722" s="50">
        <v>52.209334079974674</v>
      </c>
      <c r="M1722" s="50">
        <v>29.458271111256494</v>
      </c>
      <c r="N1722" s="50">
        <v>41.383164463190482</v>
      </c>
      <c r="O1722" s="284">
        <v>43.263723178784595</v>
      </c>
      <c r="P1722" s="50">
        <v>44.486335236281136</v>
      </c>
      <c r="Q1722" s="50">
        <v>45.419614444996618</v>
      </c>
      <c r="R1722" s="50">
        <v>46.208721162585043</v>
      </c>
      <c r="S1722" s="50">
        <v>46.885953763239179</v>
      </c>
      <c r="T1722" s="50">
        <v>46.208910394325059</v>
      </c>
    </row>
    <row r="1723" spans="1:20" x14ac:dyDescent="0.25">
      <c r="A1723" t="str">
        <f t="shared" si="33"/>
        <v>328 stads- en streekvervoer</v>
      </c>
      <c r="B1723" s="10">
        <v>328</v>
      </c>
      <c r="C1723" s="3" t="s">
        <v>95</v>
      </c>
      <c r="D1723" s="192"/>
      <c r="E1723" s="50">
        <v>48.69060874904099</v>
      </c>
      <c r="F1723" s="50">
        <v>43.964416446740636</v>
      </c>
      <c r="G1723" s="50">
        <v>49.706164116575636</v>
      </c>
      <c r="H1723" s="50">
        <v>66.848985242975203</v>
      </c>
      <c r="I1723" s="50">
        <v>64.473910051230007</v>
      </c>
      <c r="J1723" s="50">
        <v>18.926464694506819</v>
      </c>
      <c r="K1723" s="50">
        <v>28.751575842431961</v>
      </c>
      <c r="L1723" s="50">
        <v>51.526634443460807</v>
      </c>
      <c r="M1723" s="50">
        <v>24.878140887075357</v>
      </c>
      <c r="N1723" s="50">
        <v>40.927076082757637</v>
      </c>
      <c r="O1723" s="284">
        <v>41.371168940102478</v>
      </c>
      <c r="P1723" s="50">
        <v>39.973081117744712</v>
      </c>
      <c r="Q1723" s="50">
        <v>39.073123658181565</v>
      </c>
      <c r="R1723" s="50">
        <v>37.625553786034452</v>
      </c>
      <c r="S1723" s="50">
        <v>36.774125418329902</v>
      </c>
      <c r="T1723" s="50">
        <v>37.222555456022526</v>
      </c>
    </row>
    <row r="1724" spans="1:20" x14ac:dyDescent="0.25">
      <c r="A1724" t="str">
        <f t="shared" si="33"/>
        <v>328 stads- en streekvervoer</v>
      </c>
      <c r="B1724" s="10">
        <v>328</v>
      </c>
      <c r="C1724" s="3" t="s">
        <v>96</v>
      </c>
      <c r="D1724" s="192"/>
      <c r="E1724" s="50">
        <v>101.38275722477727</v>
      </c>
      <c r="F1724" s="50">
        <v>96.985933064400669</v>
      </c>
      <c r="G1724" s="50">
        <v>102.16526518086471</v>
      </c>
      <c r="H1724" s="50">
        <v>112.53330426136189</v>
      </c>
      <c r="I1724" s="50">
        <v>110.48124791159631</v>
      </c>
      <c r="J1724" s="50">
        <v>77.942877872472451</v>
      </c>
      <c r="K1724" s="50">
        <v>96.351665672385423</v>
      </c>
      <c r="L1724" s="50">
        <v>128.90743633100917</v>
      </c>
      <c r="M1724" s="50">
        <v>109.66869052063082</v>
      </c>
      <c r="N1724" s="50">
        <v>128.88206810775378</v>
      </c>
      <c r="O1724" s="284">
        <v>123.01715888445607</v>
      </c>
      <c r="P1724" s="50">
        <v>115.25286610551308</v>
      </c>
      <c r="Q1724" s="50">
        <v>109.99269826508721</v>
      </c>
      <c r="R1724" s="50">
        <v>107.83955149948899</v>
      </c>
      <c r="S1724" s="50">
        <v>106.96866752072931</v>
      </c>
      <c r="T1724" s="50">
        <v>103.54288038466973</v>
      </c>
    </row>
    <row r="1725" spans="1:20" x14ac:dyDescent="0.25">
      <c r="A1725" t="str">
        <f t="shared" si="33"/>
        <v>328 stads- en streekvervoer</v>
      </c>
      <c r="B1725" s="10">
        <v>328</v>
      </c>
      <c r="C1725" s="3" t="s">
        <v>97</v>
      </c>
      <c r="D1725" s="192"/>
      <c r="E1725" s="50">
        <v>80.497810494188968</v>
      </c>
      <c r="F1725" s="50">
        <v>85.540334612150716</v>
      </c>
      <c r="G1725" s="50">
        <v>89.897051786259865</v>
      </c>
      <c r="H1725" s="50">
        <v>97.263955714077852</v>
      </c>
      <c r="I1725" s="50">
        <v>103.35729734607909</v>
      </c>
      <c r="J1725" s="50">
        <v>100.6204218183457</v>
      </c>
      <c r="K1725" s="50">
        <v>111.6206096326756</v>
      </c>
      <c r="L1725" s="50">
        <v>131.40343358103121</v>
      </c>
      <c r="M1725" s="50">
        <v>137.2493712478956</v>
      </c>
      <c r="N1725" s="50">
        <v>164.89206739022126</v>
      </c>
      <c r="O1725" s="284">
        <v>181.27572349312544</v>
      </c>
      <c r="P1725" s="50">
        <v>194.95937257330596</v>
      </c>
      <c r="Q1725" s="50">
        <v>198.11143089478901</v>
      </c>
      <c r="R1725" s="50">
        <v>197.55968704204594</v>
      </c>
      <c r="S1725" s="50">
        <v>183.33381484746613</v>
      </c>
      <c r="T1725" s="50">
        <v>172.77927369054365</v>
      </c>
    </row>
    <row r="1726" spans="1:20" x14ac:dyDescent="0.25">
      <c r="A1726" t="str">
        <f t="shared" si="33"/>
        <v>328 stads- en streekvervoer</v>
      </c>
      <c r="B1726" s="10">
        <v>328</v>
      </c>
      <c r="C1726" s="3" t="s">
        <v>98</v>
      </c>
      <c r="D1726" s="192"/>
      <c r="E1726" s="50">
        <v>2.0138426023519518</v>
      </c>
      <c r="F1726" s="50">
        <v>2.6717709252677126</v>
      </c>
      <c r="G1726" s="50">
        <v>2.6854213778102771</v>
      </c>
      <c r="H1726" s="50">
        <v>2.7266767762334618</v>
      </c>
      <c r="I1726" s="50">
        <v>0.68064420342543075</v>
      </c>
      <c r="J1726" s="50">
        <v>0.65068413997106556</v>
      </c>
      <c r="K1726" s="50">
        <v>2.6295994748478306</v>
      </c>
      <c r="L1726" s="50">
        <v>6.7343065520080225</v>
      </c>
      <c r="M1726" s="50">
        <v>12.456772741990902</v>
      </c>
      <c r="N1726" s="50">
        <v>15.997175810350814</v>
      </c>
      <c r="O1726" s="284">
        <v>18.734828545407922</v>
      </c>
      <c r="P1726" s="50">
        <v>61.185272138334057</v>
      </c>
      <c r="Q1726" s="50">
        <v>65.969346868207779</v>
      </c>
      <c r="R1726" s="50">
        <v>80.913087175209014</v>
      </c>
      <c r="S1726" s="50">
        <v>95.371761819355854</v>
      </c>
      <c r="T1726" s="50">
        <v>101.58822733951374</v>
      </c>
    </row>
    <row r="1727" spans="1:20" x14ac:dyDescent="0.25">
      <c r="A1727" t="str">
        <f t="shared" si="33"/>
        <v>328 stads- en streekvervoer</v>
      </c>
      <c r="B1727" s="10">
        <v>328</v>
      </c>
      <c r="C1727" s="3" t="s">
        <v>26</v>
      </c>
      <c r="D1727" s="194"/>
      <c r="E1727" s="50">
        <v>183.89441032131819</v>
      </c>
      <c r="F1727" s="50">
        <v>185.19803860181909</v>
      </c>
      <c r="G1727" s="50">
        <v>194.74773834493485</v>
      </c>
      <c r="H1727" s="50">
        <v>212.5239367516732</v>
      </c>
      <c r="I1727" s="50">
        <v>214.51918946110084</v>
      </c>
      <c r="J1727" s="50">
        <v>179.21398383078923</v>
      </c>
      <c r="K1727" s="50">
        <v>210.60187477990885</v>
      </c>
      <c r="L1727" s="50">
        <v>267.04517646404844</v>
      </c>
      <c r="M1727" s="50">
        <v>259.3748345105173</v>
      </c>
      <c r="N1727" s="50">
        <v>309.77131130832589</v>
      </c>
      <c r="O1727" s="284">
        <v>323.02771092298946</v>
      </c>
      <c r="P1727" s="50">
        <v>371.39751081715315</v>
      </c>
      <c r="Q1727" s="50">
        <v>374.07347602808397</v>
      </c>
      <c r="R1727" s="50">
        <v>386.31232571674394</v>
      </c>
      <c r="S1727" s="50">
        <v>385.67424418755132</v>
      </c>
      <c r="T1727" s="50">
        <v>377.91038141472711</v>
      </c>
    </row>
    <row r="1728" spans="1:20" x14ac:dyDescent="0.25">
      <c r="A1728" t="str">
        <f t="shared" si="33"/>
        <v>328 stads- en streekvervoer</v>
      </c>
      <c r="B1728" s="10">
        <v>328</v>
      </c>
      <c r="C1728" s="3" t="s">
        <v>19</v>
      </c>
      <c r="D1728" s="194"/>
      <c r="E1728" s="50">
        <v>604.71519765901178</v>
      </c>
      <c r="F1728" s="50">
        <v>579.15430920223287</v>
      </c>
      <c r="G1728" s="50">
        <v>611.63698883654558</v>
      </c>
      <c r="H1728" s="50">
        <v>694.3881739252663</v>
      </c>
      <c r="I1728" s="50">
        <v>670.10877232093503</v>
      </c>
      <c r="J1728" s="50">
        <v>431.13573088988505</v>
      </c>
      <c r="K1728" s="50">
        <v>511.11681871408598</v>
      </c>
      <c r="L1728" s="50">
        <v>668.70166353832099</v>
      </c>
      <c r="M1728" s="50">
        <v>536.57347566030057</v>
      </c>
      <c r="N1728" s="50">
        <v>658.84564535888569</v>
      </c>
      <c r="O1728" s="284">
        <v>691.00453423089562</v>
      </c>
      <c r="P1728" s="50">
        <v>741.23274649298719</v>
      </c>
      <c r="Q1728" s="50">
        <v>753.62550831704425</v>
      </c>
      <c r="R1728" s="50">
        <v>773.57960092525502</v>
      </c>
      <c r="S1728" s="50">
        <v>782.4823021730142</v>
      </c>
      <c r="T1728" s="50">
        <v>785.05638847610101</v>
      </c>
    </row>
    <row r="1729" spans="1:20" x14ac:dyDescent="0.25">
      <c r="A1729" t="str">
        <f t="shared" si="33"/>
        <v>328 stads- en streekvervoer</v>
      </c>
      <c r="B1729" s="10">
        <v>328</v>
      </c>
      <c r="C1729" s="3" t="s">
        <v>20</v>
      </c>
      <c r="D1729" s="194"/>
      <c r="E1729" s="193">
        <v>0.30410085778100948</v>
      </c>
      <c r="F1729" s="193">
        <v>0.31977322046852014</v>
      </c>
      <c r="G1729" s="193">
        <v>0.31840412188835004</v>
      </c>
      <c r="H1729" s="193">
        <v>0.30605926876650141</v>
      </c>
      <c r="I1729" s="193">
        <v>0.32012592331556766</v>
      </c>
      <c r="J1729" s="193">
        <v>0.41567880133915802</v>
      </c>
      <c r="K1729" s="193">
        <v>0.41204254500910409</v>
      </c>
      <c r="L1729" s="193">
        <v>0.39934875449692225</v>
      </c>
      <c r="M1729" s="193">
        <v>0.48339108486742455</v>
      </c>
      <c r="N1729" s="193">
        <v>0.47017281436168196</v>
      </c>
      <c r="O1729" s="285">
        <v>0.46747553007380327</v>
      </c>
      <c r="P1729" s="193">
        <v>0.50105383575449869</v>
      </c>
      <c r="Q1729" s="193">
        <v>0.49636519982377542</v>
      </c>
      <c r="R1729" s="193">
        <v>0.49938277231546374</v>
      </c>
      <c r="S1729" s="193">
        <v>0.4928855810751297</v>
      </c>
      <c r="T1729" s="193">
        <v>0.48137991991671003</v>
      </c>
    </row>
    <row r="1730" spans="1:20" x14ac:dyDescent="0.25">
      <c r="A1730" t="str">
        <f t="shared" si="33"/>
        <v>328 stads- en streekvervoer</v>
      </c>
      <c r="B1730" s="10">
        <v>328</v>
      </c>
      <c r="C1730" s="3" t="s">
        <v>29</v>
      </c>
      <c r="D1730" s="194"/>
      <c r="E1730" s="50">
        <v>557.71519765901178</v>
      </c>
      <c r="F1730" s="50">
        <v>579.15430920223287</v>
      </c>
      <c r="G1730" s="50">
        <v>563.63698883654558</v>
      </c>
      <c r="H1730" s="50">
        <v>478.3881739252663</v>
      </c>
      <c r="I1730" s="50">
        <v>476.10877232093503</v>
      </c>
      <c r="J1730" s="50">
        <v>431.13573088988505</v>
      </c>
      <c r="K1730" s="50">
        <v>511.11681871408598</v>
      </c>
      <c r="L1730" s="50">
        <v>586.70166353832099</v>
      </c>
      <c r="M1730" s="50">
        <v>536.57347566030057</v>
      </c>
      <c r="N1730" s="50">
        <v>658.84564535888569</v>
      </c>
      <c r="O1730" s="284">
        <v>691.00453423089562</v>
      </c>
      <c r="P1730" s="50">
        <v>741.23274649298719</v>
      </c>
      <c r="Q1730" s="50">
        <v>753.62550831704425</v>
      </c>
      <c r="R1730" s="50">
        <v>773.57960092525502</v>
      </c>
      <c r="S1730" s="50">
        <v>782.4823021730142</v>
      </c>
      <c r="T1730" s="50">
        <v>785.05638847610101</v>
      </c>
    </row>
    <row r="1731" spans="1:20" x14ac:dyDescent="0.25">
      <c r="A1731" t="str">
        <f t="shared" ref="A1731:A1794" si="34">VLOOKUP(B1731,$AN$3:$AO$60,2)</f>
        <v>329 socio-culturele sector</v>
      </c>
      <c r="B1731" s="10">
        <v>329</v>
      </c>
      <c r="C1731" s="3" t="s">
        <v>25</v>
      </c>
      <c r="D1731" s="50">
        <v>16989</v>
      </c>
      <c r="E1731" s="50">
        <v>16778</v>
      </c>
      <c r="F1731" s="50">
        <v>15075</v>
      </c>
      <c r="G1731" s="50">
        <v>15028</v>
      </c>
      <c r="H1731" s="50">
        <v>15236</v>
      </c>
      <c r="I1731" s="50">
        <v>15555</v>
      </c>
      <c r="J1731" s="50">
        <v>15460</v>
      </c>
      <c r="K1731" s="50">
        <v>15836</v>
      </c>
      <c r="L1731" s="50">
        <v>16288</v>
      </c>
      <c r="M1731" s="50">
        <v>16380</v>
      </c>
      <c r="N1731" s="50">
        <v>15718.738794389667</v>
      </c>
      <c r="O1731" s="284">
        <v>15597.149740419092</v>
      </c>
      <c r="P1731" s="50">
        <v>15476.501213436009</v>
      </c>
      <c r="Q1731" s="50">
        <v>15356.785938188375</v>
      </c>
      <c r="R1731" s="50">
        <v>15237.996695700331</v>
      </c>
      <c r="S1731" s="50">
        <v>15120.126322836943</v>
      </c>
      <c r="T1731" s="50">
        <v>15003.167711872209</v>
      </c>
    </row>
    <row r="1732" spans="1:20" x14ac:dyDescent="0.25">
      <c r="A1732" t="str">
        <f t="shared" si="34"/>
        <v>329 socio-culturele sector</v>
      </c>
      <c r="B1732" s="10">
        <v>329</v>
      </c>
      <c r="C1732" s="3" t="s">
        <v>83</v>
      </c>
      <c r="D1732" s="192"/>
      <c r="E1732" s="50">
        <v>-211</v>
      </c>
      <c r="F1732" s="50">
        <v>-1703</v>
      </c>
      <c r="G1732" s="50">
        <v>-47</v>
      </c>
      <c r="H1732" s="50">
        <v>208</v>
      </c>
      <c r="I1732" s="50">
        <v>319</v>
      </c>
      <c r="J1732" s="50">
        <v>-95</v>
      </c>
      <c r="K1732" s="50">
        <v>376</v>
      </c>
      <c r="L1732" s="50">
        <v>452</v>
      </c>
      <c r="M1732" s="50">
        <v>92</v>
      </c>
      <c r="N1732" s="50">
        <v>-661.26120561033349</v>
      </c>
      <c r="O1732" s="284">
        <v>-121.58905397057424</v>
      </c>
      <c r="P1732" s="50">
        <v>-120.64852698308277</v>
      </c>
      <c r="Q1732" s="50">
        <v>-119.71527524763405</v>
      </c>
      <c r="R1732" s="50">
        <v>-118.78924248804469</v>
      </c>
      <c r="S1732" s="50">
        <v>-117.87037286338818</v>
      </c>
      <c r="T1732" s="50">
        <v>-116.95861096473345</v>
      </c>
    </row>
    <row r="1733" spans="1:20" x14ac:dyDescent="0.25">
      <c r="A1733" t="str">
        <f t="shared" si="34"/>
        <v>329 socio-culturele sector</v>
      </c>
      <c r="B1733" s="10">
        <v>329</v>
      </c>
      <c r="C1733" s="3" t="s">
        <v>84</v>
      </c>
      <c r="D1733" s="192"/>
      <c r="E1733" s="193">
        <v>0.98758019895226323</v>
      </c>
      <c r="F1733" s="193">
        <v>0.89849803313863397</v>
      </c>
      <c r="G1733" s="193">
        <v>0.99688225538971809</v>
      </c>
      <c r="H1733" s="193">
        <v>1.013840830449827</v>
      </c>
      <c r="I1733" s="193">
        <v>1.0209372538724075</v>
      </c>
      <c r="J1733" s="193">
        <v>0.99389263902282221</v>
      </c>
      <c r="K1733" s="193">
        <v>1.0243208279430789</v>
      </c>
      <c r="L1733" s="193">
        <v>1.0285425612528416</v>
      </c>
      <c r="M1733" s="193">
        <v>1.0056483300589392</v>
      </c>
      <c r="N1733" s="193">
        <v>0.95962996302745218</v>
      </c>
      <c r="O1733" s="285">
        <v>0.99226470675790024</v>
      </c>
      <c r="P1733" s="193">
        <v>0.99226470675790013</v>
      </c>
      <c r="Q1733" s="193">
        <v>0.99226470675790068</v>
      </c>
      <c r="R1733" s="193">
        <v>0.99226470675790002</v>
      </c>
      <c r="S1733" s="193">
        <v>0.99226470675790035</v>
      </c>
      <c r="T1733" s="193">
        <v>0.99226470675790035</v>
      </c>
    </row>
    <row r="1734" spans="1:20" x14ac:dyDescent="0.25">
      <c r="A1734" t="str">
        <f t="shared" si="34"/>
        <v>329 socio-culturele sector</v>
      </c>
      <c r="B1734" s="10">
        <v>329</v>
      </c>
      <c r="C1734" s="3" t="s">
        <v>8</v>
      </c>
      <c r="D1734" s="50">
        <v>419</v>
      </c>
      <c r="E1734" s="50">
        <v>389</v>
      </c>
      <c r="F1734" s="50">
        <v>56</v>
      </c>
      <c r="G1734" s="50">
        <v>56</v>
      </c>
      <c r="H1734" s="50">
        <v>62</v>
      </c>
      <c r="I1734" s="50">
        <v>46</v>
      </c>
      <c r="J1734" s="50">
        <v>32</v>
      </c>
      <c r="K1734" s="50">
        <v>48</v>
      </c>
      <c r="L1734" s="50">
        <v>46</v>
      </c>
      <c r="M1734" s="50">
        <v>52</v>
      </c>
      <c r="N1734" s="50">
        <v>95.452699977204901</v>
      </c>
      <c r="O1734" s="284">
        <v>94.050823923222623</v>
      </c>
      <c r="P1734" s="50">
        <v>96.743453121905333</v>
      </c>
      <c r="Q1734" s="50">
        <v>99.044411294210406</v>
      </c>
      <c r="R1734" s="50">
        <v>100.81228777531635</v>
      </c>
      <c r="S1734" s="50">
        <v>102.17314207524169</v>
      </c>
      <c r="T1734" s="50">
        <v>99.06181880836499</v>
      </c>
    </row>
    <row r="1735" spans="1:20" x14ac:dyDescent="0.25">
      <c r="A1735" t="str">
        <f t="shared" si="34"/>
        <v>329 socio-culturele sector</v>
      </c>
      <c r="B1735" s="10">
        <v>329</v>
      </c>
      <c r="C1735" s="3" t="s">
        <v>9</v>
      </c>
      <c r="D1735" s="50">
        <v>846</v>
      </c>
      <c r="E1735" s="50">
        <v>789</v>
      </c>
      <c r="F1735" s="50">
        <v>630</v>
      </c>
      <c r="G1735" s="50">
        <v>639</v>
      </c>
      <c r="H1735" s="50">
        <v>675</v>
      </c>
      <c r="I1735" s="50">
        <v>675</v>
      </c>
      <c r="J1735" s="50">
        <v>586</v>
      </c>
      <c r="K1735" s="50">
        <v>634</v>
      </c>
      <c r="L1735" s="50">
        <v>672</v>
      </c>
      <c r="M1735" s="50">
        <v>657</v>
      </c>
      <c r="N1735" s="50">
        <v>538.44503975532746</v>
      </c>
      <c r="O1735" s="284">
        <v>530.53711040603935</v>
      </c>
      <c r="P1735" s="50">
        <v>545.72612901187551</v>
      </c>
      <c r="Q1735" s="50">
        <v>558.7057462972748</v>
      </c>
      <c r="R1735" s="50">
        <v>568.67827009575217</v>
      </c>
      <c r="S1735" s="50">
        <v>576.35479729508222</v>
      </c>
      <c r="T1735" s="50">
        <v>558.80394142065256</v>
      </c>
    </row>
    <row r="1736" spans="1:20" x14ac:dyDescent="0.25">
      <c r="A1736" t="str">
        <f t="shared" si="34"/>
        <v>329 socio-culturele sector</v>
      </c>
      <c r="B1736" s="10">
        <v>329</v>
      </c>
      <c r="C1736" s="3" t="s">
        <v>10</v>
      </c>
      <c r="D1736" s="50">
        <v>2333</v>
      </c>
      <c r="E1736" s="50">
        <v>2287</v>
      </c>
      <c r="F1736" s="50">
        <v>2075</v>
      </c>
      <c r="G1736" s="50">
        <v>2051</v>
      </c>
      <c r="H1736" s="50">
        <v>2070</v>
      </c>
      <c r="I1736" s="50">
        <v>2132</v>
      </c>
      <c r="J1736" s="50">
        <v>2034</v>
      </c>
      <c r="K1736" s="50">
        <v>2212</v>
      </c>
      <c r="L1736" s="50">
        <v>2255</v>
      </c>
      <c r="M1736" s="50">
        <v>2188</v>
      </c>
      <c r="N1736" s="50">
        <v>1712.5290791101015</v>
      </c>
      <c r="O1736" s="284">
        <v>1687.3778418132404</v>
      </c>
      <c r="P1736" s="50">
        <v>1735.6866461017125</v>
      </c>
      <c r="Q1736" s="50">
        <v>1776.9684304915679</v>
      </c>
      <c r="R1736" s="50">
        <v>1808.6861281878273</v>
      </c>
      <c r="S1736" s="50">
        <v>1833.1013889568858</v>
      </c>
      <c r="T1736" s="50">
        <v>1777.2807409258651</v>
      </c>
    </row>
    <row r="1737" spans="1:20" x14ac:dyDescent="0.25">
      <c r="A1737" t="str">
        <f t="shared" si="34"/>
        <v>329 socio-culturele sector</v>
      </c>
      <c r="B1737" s="10">
        <v>329</v>
      </c>
      <c r="C1737" s="3" t="s">
        <v>11</v>
      </c>
      <c r="D1737" s="50">
        <v>2713</v>
      </c>
      <c r="E1737" s="50">
        <v>2567</v>
      </c>
      <c r="F1737" s="50">
        <v>2264</v>
      </c>
      <c r="G1737" s="50">
        <v>2187</v>
      </c>
      <c r="H1737" s="50">
        <v>2210</v>
      </c>
      <c r="I1737" s="50">
        <v>2183</v>
      </c>
      <c r="J1737" s="50">
        <v>2176</v>
      </c>
      <c r="K1737" s="50">
        <v>2224</v>
      </c>
      <c r="L1737" s="50">
        <v>2315</v>
      </c>
      <c r="M1737" s="50">
        <v>2332</v>
      </c>
      <c r="N1737" s="50">
        <v>2282.7296476837364</v>
      </c>
      <c r="O1737" s="284">
        <v>2164.5106967302036</v>
      </c>
      <c r="P1737" s="50">
        <v>2060.3541205388683</v>
      </c>
      <c r="Q1737" s="50">
        <v>1934.7272035770388</v>
      </c>
      <c r="R1737" s="50">
        <v>1807.9693512525323</v>
      </c>
      <c r="S1737" s="50">
        <v>1772.0586715591503</v>
      </c>
      <c r="T1737" s="50">
        <v>1796.8383375488215</v>
      </c>
    </row>
    <row r="1738" spans="1:20" x14ac:dyDescent="0.25">
      <c r="A1738" t="str">
        <f t="shared" si="34"/>
        <v>329 socio-culturele sector</v>
      </c>
      <c r="B1738" s="10">
        <v>329</v>
      </c>
      <c r="C1738" s="3" t="s">
        <v>12</v>
      </c>
      <c r="D1738" s="50">
        <v>2422</v>
      </c>
      <c r="E1738" s="50">
        <v>2433</v>
      </c>
      <c r="F1738" s="50">
        <v>2250</v>
      </c>
      <c r="G1738" s="50">
        <v>2257</v>
      </c>
      <c r="H1738" s="50">
        <v>2274</v>
      </c>
      <c r="I1738" s="50">
        <v>2259</v>
      </c>
      <c r="J1738" s="50">
        <v>2218</v>
      </c>
      <c r="K1738" s="50">
        <v>2179</v>
      </c>
      <c r="L1738" s="50">
        <v>2189</v>
      </c>
      <c r="M1738" s="50">
        <v>2166</v>
      </c>
      <c r="N1738" s="50">
        <v>2118.6952883191998</v>
      </c>
      <c r="O1738" s="284">
        <v>2081.0708042401375</v>
      </c>
      <c r="P1738" s="50">
        <v>2073.4920983365982</v>
      </c>
      <c r="Q1738" s="50">
        <v>2113.9297800294057</v>
      </c>
      <c r="R1738" s="50">
        <v>2132.1626161963586</v>
      </c>
      <c r="S1738" s="50">
        <v>2087.1144158123275</v>
      </c>
      <c r="T1738" s="50">
        <v>1979.0260677209576</v>
      </c>
    </row>
    <row r="1739" spans="1:20" x14ac:dyDescent="0.25">
      <c r="A1739" t="str">
        <f t="shared" si="34"/>
        <v>329 socio-culturele sector</v>
      </c>
      <c r="B1739" s="10">
        <v>329</v>
      </c>
      <c r="C1739" s="3" t="s">
        <v>13</v>
      </c>
      <c r="D1739" s="50">
        <v>2050</v>
      </c>
      <c r="E1739" s="50">
        <v>1944</v>
      </c>
      <c r="F1739" s="50">
        <v>1797</v>
      </c>
      <c r="G1739" s="50">
        <v>1829</v>
      </c>
      <c r="H1739" s="50">
        <v>1887</v>
      </c>
      <c r="I1739" s="50">
        <v>2005</v>
      </c>
      <c r="J1739" s="50">
        <v>2073</v>
      </c>
      <c r="K1739" s="50">
        <v>2170</v>
      </c>
      <c r="L1739" s="50">
        <v>2248</v>
      </c>
      <c r="M1739" s="50">
        <v>2278</v>
      </c>
      <c r="N1739" s="50">
        <v>2251.2979141528076</v>
      </c>
      <c r="O1739" s="284">
        <v>2223.8610124123866</v>
      </c>
      <c r="P1739" s="50">
        <v>2121.8230384715002</v>
      </c>
      <c r="Q1739" s="50">
        <v>2016.1919434362364</v>
      </c>
      <c r="R1739" s="50">
        <v>1980.3877472904426</v>
      </c>
      <c r="S1739" s="50">
        <v>1937.1367447965536</v>
      </c>
      <c r="T1739" s="50">
        <v>1902.73643673178</v>
      </c>
    </row>
    <row r="1740" spans="1:20" x14ac:dyDescent="0.25">
      <c r="A1740" t="str">
        <f t="shared" si="34"/>
        <v>329 socio-culturele sector</v>
      </c>
      <c r="B1740" s="10">
        <v>329</v>
      </c>
      <c r="C1740" s="3" t="s">
        <v>14</v>
      </c>
      <c r="D1740" s="50">
        <v>1973</v>
      </c>
      <c r="E1740" s="50">
        <v>1937</v>
      </c>
      <c r="F1740" s="50">
        <v>1703</v>
      </c>
      <c r="G1740" s="50">
        <v>1682</v>
      </c>
      <c r="H1740" s="50">
        <v>1682</v>
      </c>
      <c r="I1740" s="50">
        <v>1725</v>
      </c>
      <c r="J1740" s="50">
        <v>1689</v>
      </c>
      <c r="K1740" s="50">
        <v>1745</v>
      </c>
      <c r="L1740" s="50">
        <v>1844</v>
      </c>
      <c r="M1740" s="50">
        <v>1933</v>
      </c>
      <c r="N1740" s="50">
        <v>1953.6786872818211</v>
      </c>
      <c r="O1740" s="284">
        <v>2008.7109014501468</v>
      </c>
      <c r="P1740" s="50">
        <v>2097.1837356576284</v>
      </c>
      <c r="Q1740" s="50">
        <v>2088.7971934768766</v>
      </c>
      <c r="R1740" s="50">
        <v>2082.7900684799761</v>
      </c>
      <c r="S1740" s="50">
        <v>2058.3761794500233</v>
      </c>
      <c r="T1740" s="50">
        <v>2033.2904435172709</v>
      </c>
    </row>
    <row r="1741" spans="1:20" x14ac:dyDescent="0.25">
      <c r="A1741" t="str">
        <f t="shared" si="34"/>
        <v>329 socio-culturele sector</v>
      </c>
      <c r="B1741" s="10">
        <v>329</v>
      </c>
      <c r="C1741" s="3" t="s">
        <v>15</v>
      </c>
      <c r="D1741" s="50">
        <v>2008</v>
      </c>
      <c r="E1741" s="50">
        <v>2023</v>
      </c>
      <c r="F1741" s="50">
        <v>1839</v>
      </c>
      <c r="G1741" s="50">
        <v>1768</v>
      </c>
      <c r="H1741" s="50">
        <v>1694</v>
      </c>
      <c r="I1741" s="50">
        <v>1708</v>
      </c>
      <c r="J1741" s="50">
        <v>1688</v>
      </c>
      <c r="K1741" s="50">
        <v>1647</v>
      </c>
      <c r="L1741" s="50">
        <v>1672</v>
      </c>
      <c r="M1741" s="50">
        <v>1698</v>
      </c>
      <c r="N1741" s="50">
        <v>1698.3013526399395</v>
      </c>
      <c r="O1741" s="284">
        <v>1658.9061638246585</v>
      </c>
      <c r="P1741" s="50">
        <v>1657.6042024669832</v>
      </c>
      <c r="Q1741" s="50">
        <v>1708.3370873924064</v>
      </c>
      <c r="R1741" s="50">
        <v>1761.442939704149</v>
      </c>
      <c r="S1741" s="50">
        <v>1780.3366088465114</v>
      </c>
      <c r="T1741" s="50">
        <v>1830.4111333127271</v>
      </c>
    </row>
    <row r="1742" spans="1:20" x14ac:dyDescent="0.25">
      <c r="A1742" t="str">
        <f t="shared" si="34"/>
        <v>329 socio-culturele sector</v>
      </c>
      <c r="B1742" s="10">
        <v>329</v>
      </c>
      <c r="C1742" s="3" t="s">
        <v>16</v>
      </c>
      <c r="D1742" s="50">
        <v>1561</v>
      </c>
      <c r="E1742" s="50">
        <v>1658</v>
      </c>
      <c r="F1742" s="50">
        <v>1629</v>
      </c>
      <c r="G1742" s="50">
        <v>1688</v>
      </c>
      <c r="H1742" s="50">
        <v>1730</v>
      </c>
      <c r="I1742" s="50">
        <v>1771</v>
      </c>
      <c r="J1742" s="50">
        <v>1814</v>
      </c>
      <c r="K1742" s="50">
        <v>1805</v>
      </c>
      <c r="L1742" s="50">
        <v>1765</v>
      </c>
      <c r="M1742" s="50">
        <v>1707</v>
      </c>
      <c r="N1742" s="50">
        <v>1656.0539940598187</v>
      </c>
      <c r="O1742" s="284">
        <v>1622.1017568703364</v>
      </c>
      <c r="P1742" s="50">
        <v>1595.1902439664527</v>
      </c>
      <c r="Q1742" s="50">
        <v>1600.4654352323339</v>
      </c>
      <c r="R1742" s="50">
        <v>1579.3360469830309</v>
      </c>
      <c r="S1742" s="50">
        <v>1579.3890118130271</v>
      </c>
      <c r="T1742" s="50">
        <v>1543.3654015079073</v>
      </c>
    </row>
    <row r="1743" spans="1:20" x14ac:dyDescent="0.25">
      <c r="A1743" t="str">
        <f t="shared" si="34"/>
        <v>329 socio-culturele sector</v>
      </c>
      <c r="B1743" s="10">
        <v>329</v>
      </c>
      <c r="C1743" s="3" t="s">
        <v>17</v>
      </c>
      <c r="D1743" s="50">
        <v>568</v>
      </c>
      <c r="E1743" s="50">
        <v>650</v>
      </c>
      <c r="F1743" s="50">
        <v>731</v>
      </c>
      <c r="G1743" s="50">
        <v>762</v>
      </c>
      <c r="H1743" s="50">
        <v>844</v>
      </c>
      <c r="I1743" s="50">
        <v>944</v>
      </c>
      <c r="J1743" s="50">
        <v>1041</v>
      </c>
      <c r="K1743" s="50">
        <v>1071</v>
      </c>
      <c r="L1743" s="50">
        <v>1156</v>
      </c>
      <c r="M1743" s="50">
        <v>1216</v>
      </c>
      <c r="N1743" s="50">
        <v>1230.82088517852</v>
      </c>
      <c r="O1743" s="284">
        <v>1235.6125942743929</v>
      </c>
      <c r="P1743" s="50">
        <v>1186.3098813322224</v>
      </c>
      <c r="Q1743" s="50">
        <v>1140.952322637304</v>
      </c>
      <c r="R1743" s="50">
        <v>1086.4146820493761</v>
      </c>
      <c r="S1743" s="50">
        <v>1062.2114732385237</v>
      </c>
      <c r="T1743" s="50">
        <v>1050.548340844656</v>
      </c>
    </row>
    <row r="1744" spans="1:20" x14ac:dyDescent="0.25">
      <c r="A1744" t="str">
        <f t="shared" si="34"/>
        <v>329 socio-culturele sector</v>
      </c>
      <c r="B1744" s="10">
        <v>329</v>
      </c>
      <c r="C1744" s="3" t="s">
        <v>85</v>
      </c>
      <c r="D1744" s="50">
        <v>96</v>
      </c>
      <c r="E1744" s="50">
        <v>101</v>
      </c>
      <c r="F1744" s="50">
        <v>101</v>
      </c>
      <c r="G1744" s="50">
        <v>109</v>
      </c>
      <c r="H1744" s="50">
        <v>108</v>
      </c>
      <c r="I1744" s="50">
        <v>107</v>
      </c>
      <c r="J1744" s="50">
        <v>109</v>
      </c>
      <c r="K1744" s="50">
        <v>101</v>
      </c>
      <c r="L1744" s="50">
        <v>126</v>
      </c>
      <c r="M1744" s="50">
        <v>153</v>
      </c>
      <c r="N1744" s="50">
        <v>180.73420623118673</v>
      </c>
      <c r="O1744" s="284">
        <v>290.41003447433025</v>
      </c>
      <c r="P1744" s="50">
        <v>306.38766443026969</v>
      </c>
      <c r="Q1744" s="50">
        <v>318.66638432372059</v>
      </c>
      <c r="R1744" s="50">
        <v>329.31655768557198</v>
      </c>
      <c r="S1744" s="50">
        <v>331.87388899362128</v>
      </c>
      <c r="T1744" s="50">
        <v>431.80504953320616</v>
      </c>
    </row>
    <row r="1745" spans="1:21" x14ac:dyDescent="0.25">
      <c r="A1745" t="str">
        <f t="shared" si="34"/>
        <v>329 socio-culturele sector</v>
      </c>
      <c r="B1745" s="10">
        <v>329</v>
      </c>
      <c r="C1745" s="3" t="s">
        <v>6</v>
      </c>
      <c r="D1745" s="50">
        <v>2225</v>
      </c>
      <c r="E1745" s="50">
        <v>2409</v>
      </c>
      <c r="F1745" s="50">
        <v>2461</v>
      </c>
      <c r="G1745" s="50">
        <v>2559</v>
      </c>
      <c r="H1745" s="50">
        <v>2682</v>
      </c>
      <c r="I1745" s="50">
        <v>2822</v>
      </c>
      <c r="J1745" s="50">
        <v>2964</v>
      </c>
      <c r="K1745" s="50">
        <v>2977</v>
      </c>
      <c r="L1745" s="50">
        <v>3047</v>
      </c>
      <c r="M1745" s="50">
        <v>3076</v>
      </c>
      <c r="N1745" s="50">
        <v>3067.6090854695253</v>
      </c>
      <c r="O1745" s="284">
        <v>3148.1243856190595</v>
      </c>
      <c r="P1745" s="50">
        <v>3087.8877897289444</v>
      </c>
      <c r="Q1745" s="50">
        <v>3060.0841421933587</v>
      </c>
      <c r="R1745" s="50">
        <v>2995.0672867179792</v>
      </c>
      <c r="S1745" s="50">
        <v>2973.4743740451722</v>
      </c>
      <c r="T1745" s="50">
        <v>3025.7187918857699</v>
      </c>
    </row>
    <row r="1746" spans="1:21" x14ac:dyDescent="0.25">
      <c r="A1746" t="str">
        <f t="shared" si="34"/>
        <v>329 socio-culturele sector</v>
      </c>
      <c r="B1746" s="10">
        <v>329</v>
      </c>
      <c r="C1746" s="3" t="s">
        <v>86</v>
      </c>
      <c r="D1746" s="193">
        <v>1.0120092425699476</v>
      </c>
      <c r="E1746" s="192"/>
      <c r="F1746" s="192"/>
      <c r="G1746" s="192"/>
      <c r="H1746" s="192"/>
      <c r="I1746" s="192"/>
      <c r="J1746" s="192"/>
      <c r="K1746" s="192"/>
      <c r="L1746" s="192"/>
      <c r="M1746" s="192"/>
      <c r="N1746" s="192"/>
      <c r="O1746" s="286"/>
      <c r="P1746" s="192"/>
      <c r="Q1746" s="192"/>
      <c r="R1746" s="192"/>
      <c r="S1746" s="192"/>
      <c r="T1746" s="192"/>
    </row>
    <row r="1747" spans="1:21" x14ac:dyDescent="0.25">
      <c r="A1747" t="str">
        <f t="shared" si="34"/>
        <v>329 socio-culturele sector</v>
      </c>
      <c r="B1747" s="10">
        <v>329</v>
      </c>
      <c r="C1747" s="3" t="s">
        <v>87</v>
      </c>
      <c r="D1747" s="192"/>
      <c r="E1747" s="193">
        <v>1.2214521808842194E-2</v>
      </c>
      <c r="F1747" s="193">
        <v>5.6755604715656827E-2</v>
      </c>
      <c r="G1747" s="193">
        <v>7.5634935901147671E-3</v>
      </c>
      <c r="H1747" s="193">
        <v>-9.1579393993967972E-4</v>
      </c>
      <c r="I1747" s="193">
        <v>-4.464005651229952E-3</v>
      </c>
      <c r="J1747" s="193">
        <v>9.0583017735627047E-3</v>
      </c>
      <c r="K1747" s="193">
        <v>-6.1557926865656309E-3</v>
      </c>
      <c r="L1747" s="193">
        <v>-8.2666593414469913E-3</v>
      </c>
      <c r="M1747" s="193">
        <v>3.1804562555042271E-3</v>
      </c>
      <c r="N1747" s="193">
        <v>2.6189639771247719E-2</v>
      </c>
      <c r="O1747" s="285">
        <v>9.8722679060236906E-3</v>
      </c>
      <c r="P1747" s="193">
        <v>9.8722679060237462E-3</v>
      </c>
      <c r="Q1747" s="193">
        <v>9.8722679060234686E-3</v>
      </c>
      <c r="R1747" s="193">
        <v>9.8722679060238017E-3</v>
      </c>
      <c r="S1747" s="193">
        <v>9.8722679060236351E-3</v>
      </c>
      <c r="T1747" s="193">
        <v>9.8722679060236351E-3</v>
      </c>
    </row>
    <row r="1748" spans="1:21" x14ac:dyDescent="0.25">
      <c r="A1748" t="str">
        <f t="shared" si="34"/>
        <v>329 socio-culturele sector</v>
      </c>
      <c r="B1748" s="10">
        <v>329</v>
      </c>
      <c r="C1748" s="3" t="s">
        <v>88</v>
      </c>
      <c r="D1748" s="194"/>
      <c r="E1748" s="50">
        <v>288.3856691633884</v>
      </c>
      <c r="F1748" s="50">
        <v>285.06401181055543</v>
      </c>
      <c r="G1748" s="50">
        <v>38.282734479774533</v>
      </c>
      <c r="H1748" s="50">
        <v>37.807894378091483</v>
      </c>
      <c r="I1748" s="50">
        <v>41.638751078215577</v>
      </c>
      <c r="J1748" s="50">
        <v>31.515293070539116</v>
      </c>
      <c r="K1748" s="50">
        <v>21.436831113303104</v>
      </c>
      <c r="L1748" s="50">
        <v>32.05392507052035</v>
      </c>
      <c r="M1748" s="50">
        <v>31.244912176708425</v>
      </c>
      <c r="N1748" s="50">
        <v>36.516813046923836</v>
      </c>
      <c r="O1748" s="284">
        <v>65.473778181465022</v>
      </c>
      <c r="P1748" s="50">
        <v>64.512190695534699</v>
      </c>
      <c r="Q1748" s="50">
        <v>66.359143237700465</v>
      </c>
      <c r="R1748" s="50">
        <v>67.937437251534675</v>
      </c>
      <c r="S1748" s="50">
        <v>69.150075056476794</v>
      </c>
      <c r="T1748" s="50">
        <v>70.083524530319679</v>
      </c>
    </row>
    <row r="1749" spans="1:21" x14ac:dyDescent="0.25">
      <c r="A1749" t="str">
        <f t="shared" si="34"/>
        <v>329 socio-culturele sector</v>
      </c>
      <c r="B1749" s="10">
        <v>329</v>
      </c>
      <c r="C1749" s="3" t="s">
        <v>89</v>
      </c>
      <c r="D1749" s="194"/>
      <c r="E1749" s="50">
        <v>330.85840725698409</v>
      </c>
      <c r="F1749" s="50">
        <v>343.70944316733068</v>
      </c>
      <c r="G1749" s="50">
        <v>243.45377251995583</v>
      </c>
      <c r="H1749" s="50">
        <v>241.51341882425041</v>
      </c>
      <c r="I1749" s="50">
        <v>252.72476571204498</v>
      </c>
      <c r="J1749" s="50">
        <v>261.85232322378005</v>
      </c>
      <c r="K1749" s="50">
        <v>218.41115014137975</v>
      </c>
      <c r="L1749" s="50">
        <v>234.96319379956762</v>
      </c>
      <c r="M1749" s="50">
        <v>256.73862293242792</v>
      </c>
      <c r="N1749" s="50">
        <v>266.12488366895826</v>
      </c>
      <c r="O1749" s="284">
        <v>209.31691986100148</v>
      </c>
      <c r="P1749" s="50">
        <v>206.2427650417398</v>
      </c>
      <c r="Q1749" s="50">
        <v>212.14739477280705</v>
      </c>
      <c r="R1749" s="50">
        <v>217.19313446870811</v>
      </c>
      <c r="S1749" s="50">
        <v>221.06988661723994</v>
      </c>
      <c r="T1749" s="50">
        <v>224.05408539326194</v>
      </c>
    </row>
    <row r="1750" spans="1:21" x14ac:dyDescent="0.25">
      <c r="A1750" t="str">
        <f t="shared" si="34"/>
        <v>329 socio-culturele sector</v>
      </c>
      <c r="B1750" s="10">
        <v>329</v>
      </c>
      <c r="C1750" s="3" t="s">
        <v>90</v>
      </c>
      <c r="D1750" s="194"/>
      <c r="E1750" s="50">
        <v>652.60891313756076</v>
      </c>
      <c r="F1750" s="50">
        <v>741.60681294976314</v>
      </c>
      <c r="G1750" s="50">
        <v>570.78781972965476</v>
      </c>
      <c r="H1750" s="50">
        <v>546.7949177893629</v>
      </c>
      <c r="I1750" s="50">
        <v>544.51550396337325</v>
      </c>
      <c r="J1750" s="50">
        <v>589.6542234151226</v>
      </c>
      <c r="K1750" s="50">
        <v>531.60457428196355</v>
      </c>
      <c r="L1750" s="50">
        <v>573.45727147056436</v>
      </c>
      <c r="M1750" s="50">
        <v>610.41819466123468</v>
      </c>
      <c r="N1750" s="50">
        <v>642.62569438334765</v>
      </c>
      <c r="O1750" s="284">
        <v>475.03371750918734</v>
      </c>
      <c r="P1750" s="50">
        <v>468.05708517118813</v>
      </c>
      <c r="Q1750" s="50">
        <v>481.45733114044242</v>
      </c>
      <c r="R1750" s="50">
        <v>492.90837144296216</v>
      </c>
      <c r="S1750" s="50">
        <v>501.70645611859032</v>
      </c>
      <c r="T1750" s="50">
        <v>508.47893795761922</v>
      </c>
    </row>
    <row r="1751" spans="1:21" x14ac:dyDescent="0.25">
      <c r="A1751" t="str">
        <f t="shared" si="34"/>
        <v>329 socio-culturele sector</v>
      </c>
      <c r="B1751" s="10">
        <v>329</v>
      </c>
      <c r="C1751" s="3" t="s">
        <v>91</v>
      </c>
      <c r="D1751" s="194"/>
      <c r="E1751" s="50">
        <v>581.87333688253455</v>
      </c>
      <c r="F1751" s="50">
        <v>664.89680345521242</v>
      </c>
      <c r="G1751" s="50">
        <v>475.04369345524799</v>
      </c>
      <c r="H1751" s="50">
        <v>440.34297025066991</v>
      </c>
      <c r="I1751" s="50">
        <v>437.13237267313787</v>
      </c>
      <c r="J1751" s="50">
        <v>461.31103853160744</v>
      </c>
      <c r="K1751" s="50">
        <v>426.72593065850685</v>
      </c>
      <c r="L1751" s="50">
        <v>431.4444352178707</v>
      </c>
      <c r="M1751" s="50">
        <v>475.59803462554402</v>
      </c>
      <c r="N1751" s="50">
        <v>532.74796314954267</v>
      </c>
      <c r="O1751" s="284">
        <v>484.24394847979926</v>
      </c>
      <c r="P1751" s="50">
        <v>459.16572178179058</v>
      </c>
      <c r="Q1751" s="50">
        <v>437.07059905614994</v>
      </c>
      <c r="R1751" s="50">
        <v>410.42089291741974</v>
      </c>
      <c r="S1751" s="50">
        <v>383.53127724491884</v>
      </c>
      <c r="T1751" s="50">
        <v>375.91341091328314</v>
      </c>
    </row>
    <row r="1752" spans="1:21" x14ac:dyDescent="0.25">
      <c r="A1752" t="str">
        <f t="shared" si="34"/>
        <v>329 socio-culturele sector</v>
      </c>
      <c r="B1752" s="10">
        <v>329</v>
      </c>
      <c r="C1752" s="3" t="s">
        <v>92</v>
      </c>
      <c r="D1752" s="194"/>
      <c r="E1752" s="50">
        <v>453.64988728277103</v>
      </c>
      <c r="F1752" s="50">
        <v>564.07868417511315</v>
      </c>
      <c r="G1752" s="50">
        <v>410.96881424784465</v>
      </c>
      <c r="H1752" s="50">
        <v>393.10963193683841</v>
      </c>
      <c r="I1752" s="50">
        <v>388.00194832500381</v>
      </c>
      <c r="J1752" s="50">
        <v>415.98946119124491</v>
      </c>
      <c r="K1752" s="50">
        <v>374.69454748353155</v>
      </c>
      <c r="L1752" s="50">
        <v>363.50656176037296</v>
      </c>
      <c r="M1752" s="50">
        <v>390.2325243361073</v>
      </c>
      <c r="N1752" s="50">
        <v>435.97021114425911</v>
      </c>
      <c r="O1752" s="284">
        <v>391.8772294395917</v>
      </c>
      <c r="P1752" s="50">
        <v>384.91814539325225</v>
      </c>
      <c r="Q1752" s="50">
        <v>383.51637597006453</v>
      </c>
      <c r="R1752" s="50">
        <v>390.99579349371913</v>
      </c>
      <c r="S1752" s="50">
        <v>394.36816769085959</v>
      </c>
      <c r="T1752" s="50">
        <v>386.03598134246852</v>
      </c>
    </row>
    <row r="1753" spans="1:21" x14ac:dyDescent="0.25">
      <c r="A1753" t="str">
        <f t="shared" si="34"/>
        <v>329 socio-culturele sector</v>
      </c>
      <c r="B1753" s="10">
        <v>329</v>
      </c>
      <c r="C1753" s="3" t="s">
        <v>93</v>
      </c>
      <c r="D1753" s="194"/>
      <c r="E1753" s="50">
        <v>312.07575182296034</v>
      </c>
      <c r="F1753" s="50">
        <v>382.52701714345005</v>
      </c>
      <c r="G1753" s="50">
        <v>265.20313937673205</v>
      </c>
      <c r="H1753" s="50">
        <v>254.41711595118258</v>
      </c>
      <c r="I1753" s="50">
        <v>255.78954243402737</v>
      </c>
      <c r="J1753" s="50">
        <v>298.89708731952584</v>
      </c>
      <c r="K1753" s="50">
        <v>277.49542757735946</v>
      </c>
      <c r="L1753" s="50">
        <v>285.89943761403049</v>
      </c>
      <c r="M1753" s="50">
        <v>321.90912312293278</v>
      </c>
      <c r="N1753" s="50">
        <v>378.6199834269957</v>
      </c>
      <c r="O1753" s="284">
        <v>337.44663947255862</v>
      </c>
      <c r="P1753" s="50">
        <v>333.3341272050173</v>
      </c>
      <c r="Q1753" s="50">
        <v>318.03967364181602</v>
      </c>
      <c r="R1753" s="50">
        <v>302.20664780397692</v>
      </c>
      <c r="S1753" s="50">
        <v>296.83996328281182</v>
      </c>
      <c r="T1753" s="50">
        <v>290.35707829738584</v>
      </c>
    </row>
    <row r="1754" spans="1:21" x14ac:dyDescent="0.25">
      <c r="A1754" t="str">
        <f t="shared" si="34"/>
        <v>329 socio-culturele sector</v>
      </c>
      <c r="B1754" s="10">
        <v>329</v>
      </c>
      <c r="C1754" s="3" t="s">
        <v>94</v>
      </c>
      <c r="D1754" s="194"/>
      <c r="E1754" s="50">
        <v>247.15217907197999</v>
      </c>
      <c r="F1754" s="50">
        <v>328.91863758159229</v>
      </c>
      <c r="G1754" s="50">
        <v>205.40933490883003</v>
      </c>
      <c r="H1754" s="50">
        <v>188.61423374535397</v>
      </c>
      <c r="I1754" s="50">
        <v>182.64614164696371</v>
      </c>
      <c r="J1754" s="50">
        <v>210.64143473167482</v>
      </c>
      <c r="K1754" s="50">
        <v>180.5488340289005</v>
      </c>
      <c r="L1754" s="50">
        <v>182.85159711910379</v>
      </c>
      <c r="M1754" s="50">
        <v>214.33389381844415</v>
      </c>
      <c r="N1754" s="50">
        <v>269.15539422565695</v>
      </c>
      <c r="O1754" s="284">
        <v>240.15584086123818</v>
      </c>
      <c r="P1754" s="50">
        <v>246.92067263940444</v>
      </c>
      <c r="Q1754" s="50">
        <v>257.79619072269537</v>
      </c>
      <c r="R1754" s="50">
        <v>256.76527550493375</v>
      </c>
      <c r="S1754" s="50">
        <v>256.02685000836601</v>
      </c>
      <c r="T1754" s="50">
        <v>253.02577409611419</v>
      </c>
    </row>
    <row r="1755" spans="1:21" x14ac:dyDescent="0.25">
      <c r="A1755" t="str">
        <f t="shared" si="34"/>
        <v>329 socio-culturele sector</v>
      </c>
      <c r="B1755" s="10">
        <v>329</v>
      </c>
      <c r="C1755" s="3" t="s">
        <v>95</v>
      </c>
      <c r="D1755" s="192"/>
      <c r="E1755" s="50">
        <v>229.25214385965901</v>
      </c>
      <c r="F1755" s="50">
        <v>321.07129549543129</v>
      </c>
      <c r="G1755" s="50">
        <v>201.40427531986032</v>
      </c>
      <c r="H1755" s="50">
        <v>178.63709097123188</v>
      </c>
      <c r="I1755" s="50">
        <v>165.14952851563697</v>
      </c>
      <c r="J1755" s="50">
        <v>189.6105017336757</v>
      </c>
      <c r="K1755" s="50">
        <v>161.70884679863624</v>
      </c>
      <c r="L1755" s="50">
        <v>154.30448714390917</v>
      </c>
      <c r="M1755" s="50">
        <v>175.78626975206487</v>
      </c>
      <c r="N1755" s="50">
        <v>217.58938191057345</v>
      </c>
      <c r="O1755" s="284">
        <v>189.91618388741441</v>
      </c>
      <c r="P1755" s="50">
        <v>185.5107325747295</v>
      </c>
      <c r="Q1755" s="50">
        <v>185.36513795912435</v>
      </c>
      <c r="R1755" s="50">
        <v>191.03845140709367</v>
      </c>
      <c r="S1755" s="50">
        <v>196.97712701225441</v>
      </c>
      <c r="T1755" s="50">
        <v>199.08995200504566</v>
      </c>
    </row>
    <row r="1756" spans="1:21" x14ac:dyDescent="0.25">
      <c r="A1756" t="str">
        <f t="shared" si="34"/>
        <v>329 socio-culturele sector</v>
      </c>
      <c r="B1756" s="10">
        <v>329</v>
      </c>
      <c r="C1756" s="41" t="s">
        <v>96</v>
      </c>
      <c r="D1756" s="192"/>
      <c r="E1756" s="50">
        <v>172.36877264395</v>
      </c>
      <c r="F1756" s="50">
        <v>256.92882400765308</v>
      </c>
      <c r="G1756" s="50">
        <v>172.30094501054921</v>
      </c>
      <c r="H1756" s="50">
        <v>164.22839615313984</v>
      </c>
      <c r="I1756" s="50">
        <v>162.17624145565975</v>
      </c>
      <c r="J1756" s="50">
        <v>189.96773108397448</v>
      </c>
      <c r="K1756" s="50">
        <v>166.98179311591656</v>
      </c>
      <c r="L1756" s="50">
        <v>162.34321345763561</v>
      </c>
      <c r="M1756" s="50">
        <v>178.94973894702713</v>
      </c>
      <c r="N1756" s="50">
        <v>212.34591387189838</v>
      </c>
      <c r="O1756" s="284">
        <v>178.98592771116097</v>
      </c>
      <c r="P1756" s="50">
        <v>175.31637786977507</v>
      </c>
      <c r="Q1756" s="50">
        <v>172.40778785973262</v>
      </c>
      <c r="R1756" s="50">
        <v>172.9779292959208</v>
      </c>
      <c r="S1756" s="50">
        <v>170.69426996395666</v>
      </c>
      <c r="T1756" s="50">
        <v>170.69999439037446</v>
      </c>
      <c r="U1756" s="8"/>
    </row>
    <row r="1757" spans="1:21" x14ac:dyDescent="0.25">
      <c r="A1757" t="str">
        <f t="shared" si="34"/>
        <v>329 socio-culturele sector</v>
      </c>
      <c r="B1757" s="10">
        <v>329</v>
      </c>
      <c r="C1757" s="41" t="s">
        <v>97</v>
      </c>
      <c r="D1757" s="192"/>
      <c r="E1757" s="50">
        <v>130.05072834270337</v>
      </c>
      <c r="F1757" s="50">
        <v>177.77736132386116</v>
      </c>
      <c r="G1757" s="50">
        <v>163.97172234837109</v>
      </c>
      <c r="H1757" s="50">
        <v>164.46416242256194</v>
      </c>
      <c r="I1757" s="50">
        <v>179.16771493856115</v>
      </c>
      <c r="J1757" s="50">
        <v>213.16117539147075</v>
      </c>
      <c r="K1757" s="50">
        <v>219.22651705527022</v>
      </c>
      <c r="L1757" s="50">
        <v>223.28354593000381</v>
      </c>
      <c r="M1757" s="50">
        <v>254.23732790373052</v>
      </c>
      <c r="N1757" s="50">
        <v>295.41220411962189</v>
      </c>
      <c r="O1757" s="284">
        <v>278.92899331759293</v>
      </c>
      <c r="P1757" s="50">
        <v>280.0148918512279</v>
      </c>
      <c r="Q1757" s="50">
        <v>268.84189645085195</v>
      </c>
      <c r="R1757" s="50">
        <v>258.56295307374006</v>
      </c>
      <c r="S1757" s="50">
        <v>246.20361682076344</v>
      </c>
      <c r="T1757" s="50">
        <v>240.71867847598764</v>
      </c>
    </row>
    <row r="1758" spans="1:21" x14ac:dyDescent="0.25">
      <c r="A1758" t="str">
        <f t="shared" si="34"/>
        <v>329 socio-culturele sector</v>
      </c>
      <c r="B1758" s="10">
        <v>329</v>
      </c>
      <c r="C1758" s="41" t="s">
        <v>98</v>
      </c>
      <c r="D1758" s="192"/>
      <c r="E1758" s="50">
        <v>33.997553168473424</v>
      </c>
      <c r="F1758" s="50">
        <v>40.266908436253026</v>
      </c>
      <c r="G1758" s="50">
        <v>35.298505212573282</v>
      </c>
      <c r="H1758" s="50">
        <v>37.170184076753642</v>
      </c>
      <c r="I1758" s="50">
        <v>36.445966348844813</v>
      </c>
      <c r="J1758" s="50">
        <v>37.555390591919434</v>
      </c>
      <c r="K1758" s="50">
        <v>36.599024213371415</v>
      </c>
      <c r="L1758" s="50">
        <v>33.699659766485539</v>
      </c>
      <c r="M1758" s="50">
        <v>43.483496273900784</v>
      </c>
      <c r="N1758" s="50">
        <v>56.321793410502565</v>
      </c>
      <c r="O1758" s="284">
        <v>63.58209945119274</v>
      </c>
      <c r="P1758" s="50">
        <v>102.16593791853531</v>
      </c>
      <c r="Q1758" s="50">
        <v>107.7868509600511</v>
      </c>
      <c r="R1758" s="50">
        <v>112.10649141815071</v>
      </c>
      <c r="S1758" s="50">
        <v>115.85321095722611</v>
      </c>
      <c r="T1758" s="50">
        <v>116.7528773621016</v>
      </c>
    </row>
    <row r="1759" spans="1:21" x14ac:dyDescent="0.25">
      <c r="A1759" t="str">
        <f t="shared" si="34"/>
        <v>329 socio-culturele sector</v>
      </c>
      <c r="B1759" s="10">
        <v>329</v>
      </c>
      <c r="C1759" s="41" t="s">
        <v>26</v>
      </c>
      <c r="D1759" s="194"/>
      <c r="E1759" s="50">
        <v>336.41705415512678</v>
      </c>
      <c r="F1759" s="50">
        <v>474.97309376776724</v>
      </c>
      <c r="G1759" s="50">
        <v>371.57117257149361</v>
      </c>
      <c r="H1759" s="50">
        <v>365.86274265245544</v>
      </c>
      <c r="I1759" s="50">
        <v>377.78992274306569</v>
      </c>
      <c r="J1759" s="50">
        <v>440.68429706736464</v>
      </c>
      <c r="K1759" s="50">
        <v>422.8073343845582</v>
      </c>
      <c r="L1759" s="50">
        <v>419.32641915412495</v>
      </c>
      <c r="M1759" s="50">
        <v>476.67056312465843</v>
      </c>
      <c r="N1759" s="50">
        <v>564.07991140202284</v>
      </c>
      <c r="O1759" s="284">
        <v>521.49702047994663</v>
      </c>
      <c r="P1759" s="50">
        <v>557.49720763953826</v>
      </c>
      <c r="Q1759" s="50">
        <v>549.03653527063568</v>
      </c>
      <c r="R1759" s="50">
        <v>543.6473737878116</v>
      </c>
      <c r="S1759" s="50">
        <v>532.75109774194618</v>
      </c>
      <c r="T1759" s="50">
        <v>528.17155022846373</v>
      </c>
    </row>
    <row r="1760" spans="1:21" x14ac:dyDescent="0.25">
      <c r="A1760" t="str">
        <f t="shared" si="34"/>
        <v>329 socio-culturele sector</v>
      </c>
      <c r="B1760" s="10">
        <v>329</v>
      </c>
      <c r="C1760" s="41" t="s">
        <v>19</v>
      </c>
      <c r="D1760" s="194"/>
      <c r="E1760" s="50">
        <v>3432.2733426329646</v>
      </c>
      <c r="F1760" s="50">
        <v>4106.8457995462149</v>
      </c>
      <c r="G1760" s="50">
        <v>2782.1247566093939</v>
      </c>
      <c r="H1760" s="50">
        <v>2647.1000164994371</v>
      </c>
      <c r="I1760" s="50">
        <v>2645.3884770914688</v>
      </c>
      <c r="J1760" s="50">
        <v>2900.1556602845353</v>
      </c>
      <c r="K1760" s="50">
        <v>2615.4334764681385</v>
      </c>
      <c r="L1760" s="50">
        <v>2677.8073283500644</v>
      </c>
      <c r="M1760" s="50">
        <v>2952.932138550123</v>
      </c>
      <c r="N1760" s="50">
        <v>3343.430236358281</v>
      </c>
      <c r="O1760" s="284">
        <v>2914.9612781722026</v>
      </c>
      <c r="P1760" s="50">
        <v>2906.1586481421946</v>
      </c>
      <c r="Q1760" s="50">
        <v>2890.788381771436</v>
      </c>
      <c r="R1760" s="50">
        <v>2873.1133780781597</v>
      </c>
      <c r="S1760" s="50">
        <v>2852.4209007734635</v>
      </c>
      <c r="T1760" s="50">
        <v>2835.2102947639614</v>
      </c>
    </row>
    <row r="1761" spans="1:20" x14ac:dyDescent="0.25">
      <c r="A1761" t="str">
        <f t="shared" si="34"/>
        <v>329 socio-culturele sector</v>
      </c>
      <c r="B1761" s="10">
        <v>329</v>
      </c>
      <c r="C1761" s="41" t="s">
        <v>20</v>
      </c>
      <c r="D1761" s="194"/>
      <c r="E1761" s="193">
        <v>9.8015810680467136E-2</v>
      </c>
      <c r="F1761" s="193">
        <v>0.11565398774413427</v>
      </c>
      <c r="G1761" s="193">
        <v>0.13355661772131724</v>
      </c>
      <c r="H1761" s="193">
        <v>0.13821266305467278</v>
      </c>
      <c r="I1761" s="193">
        <v>0.14281075388913586</v>
      </c>
      <c r="J1761" s="193">
        <v>0.15195194627040431</v>
      </c>
      <c r="K1761" s="193">
        <v>0.16165860771787399</v>
      </c>
      <c r="L1761" s="193">
        <v>0.15659320023315257</v>
      </c>
      <c r="M1761" s="193">
        <v>0.16142279631210951</v>
      </c>
      <c r="N1761" s="193">
        <v>0.16871292999264967</v>
      </c>
      <c r="O1761" s="285">
        <v>0.17890358420367977</v>
      </c>
      <c r="P1761" s="193">
        <v>0.19183302604485364</v>
      </c>
      <c r="Q1761" s="193">
        <v>0.18992622868305342</v>
      </c>
      <c r="R1761" s="193">
        <v>0.18921890724391119</v>
      </c>
      <c r="S1761" s="193">
        <v>0.18677155871263079</v>
      </c>
      <c r="T1761" s="193">
        <v>0.18629007915352375</v>
      </c>
    </row>
    <row r="1762" spans="1:20" x14ac:dyDescent="0.25">
      <c r="A1762" t="str">
        <f t="shared" si="34"/>
        <v>329 socio-culturele sector</v>
      </c>
      <c r="B1762" s="10">
        <v>329</v>
      </c>
      <c r="C1762" s="41" t="s">
        <v>29</v>
      </c>
      <c r="D1762" s="194"/>
      <c r="E1762" s="50">
        <v>3221.2733426329646</v>
      </c>
      <c r="F1762" s="50">
        <v>2403.8457995462149</v>
      </c>
      <c r="G1762" s="50">
        <v>2735.1247566093939</v>
      </c>
      <c r="H1762" s="50">
        <v>2647.1000164994371</v>
      </c>
      <c r="I1762" s="50">
        <v>2645.3884770914688</v>
      </c>
      <c r="J1762" s="50">
        <v>2805.1556602845353</v>
      </c>
      <c r="K1762" s="50">
        <v>2615.4334764681385</v>
      </c>
      <c r="L1762" s="50">
        <v>2677.8073283500644</v>
      </c>
      <c r="M1762" s="50">
        <v>2952.932138550123</v>
      </c>
      <c r="N1762" s="50">
        <v>2682.1690307479475</v>
      </c>
      <c r="O1762" s="284">
        <v>2793.3722242016283</v>
      </c>
      <c r="P1762" s="50">
        <v>2785.5101211591118</v>
      </c>
      <c r="Q1762" s="50">
        <v>2771.0731065238019</v>
      </c>
      <c r="R1762" s="50">
        <v>2754.324135590115</v>
      </c>
      <c r="S1762" s="50">
        <v>2734.5505279100753</v>
      </c>
      <c r="T1762" s="50">
        <v>2718.251683799228</v>
      </c>
    </row>
    <row r="1763" spans="1:20" x14ac:dyDescent="0.25">
      <c r="A1763" t="str">
        <f t="shared" si="34"/>
        <v>330 gezondheidsinrichtingen en -diensten</v>
      </c>
      <c r="B1763" s="10">
        <v>330</v>
      </c>
      <c r="C1763" s="41" t="s">
        <v>25</v>
      </c>
      <c r="D1763" s="50">
        <v>145197</v>
      </c>
      <c r="E1763" s="50">
        <v>150185</v>
      </c>
      <c r="F1763" s="50">
        <v>154259</v>
      </c>
      <c r="G1763" s="50">
        <v>157681</v>
      </c>
      <c r="H1763" s="50">
        <v>160546</v>
      </c>
      <c r="I1763" s="50">
        <v>164638</v>
      </c>
      <c r="J1763" s="50">
        <v>167581</v>
      </c>
      <c r="K1763" s="50">
        <v>169501</v>
      </c>
      <c r="L1763" s="50">
        <v>172276</v>
      </c>
      <c r="M1763" s="50">
        <v>174980</v>
      </c>
      <c r="N1763" s="50">
        <v>177092.04704959202</v>
      </c>
      <c r="O1763" s="284">
        <v>180643.73345742462</v>
      </c>
      <c r="P1763" s="50">
        <v>184266.65105011142</v>
      </c>
      <c r="Q1763" s="50">
        <v>187962.22841146099</v>
      </c>
      <c r="R1763" s="50">
        <v>191731.92277638047</v>
      </c>
      <c r="S1763" s="50">
        <v>195577.22060549073</v>
      </c>
      <c r="T1763" s="50">
        <v>199499.63817126479</v>
      </c>
    </row>
    <row r="1764" spans="1:20" x14ac:dyDescent="0.25">
      <c r="A1764" t="str">
        <f t="shared" si="34"/>
        <v>330 gezondheidsinrichtingen en -diensten</v>
      </c>
      <c r="B1764" s="10">
        <v>330</v>
      </c>
      <c r="C1764" s="41" t="s">
        <v>83</v>
      </c>
      <c r="D1764" s="192"/>
      <c r="E1764" s="50">
        <v>4988</v>
      </c>
      <c r="F1764" s="50">
        <v>4074</v>
      </c>
      <c r="G1764" s="50">
        <v>3422</v>
      </c>
      <c r="H1764" s="50">
        <v>2865</v>
      </c>
      <c r="I1764" s="50">
        <v>4092</v>
      </c>
      <c r="J1764" s="50">
        <v>2943</v>
      </c>
      <c r="K1764" s="50">
        <v>1920</v>
      </c>
      <c r="L1764" s="50">
        <v>2775</v>
      </c>
      <c r="M1764" s="50">
        <v>2704</v>
      </c>
      <c r="N1764" s="50">
        <v>2112.0470495920163</v>
      </c>
      <c r="O1764" s="284">
        <v>3551.6864078326034</v>
      </c>
      <c r="P1764" s="50">
        <v>3622.9175926868047</v>
      </c>
      <c r="Q1764" s="50">
        <v>3695.5773613495694</v>
      </c>
      <c r="R1764" s="50">
        <v>3769.6943649194727</v>
      </c>
      <c r="S1764" s="50">
        <v>3845.2978291102627</v>
      </c>
      <c r="T1764" s="50">
        <v>3922.4175657740561</v>
      </c>
    </row>
    <row r="1765" spans="1:20" x14ac:dyDescent="0.25">
      <c r="A1765" t="str">
        <f t="shared" si="34"/>
        <v>330 gezondheidsinrichtingen en -diensten</v>
      </c>
      <c r="B1765" s="10">
        <v>330</v>
      </c>
      <c r="C1765" s="41" t="s">
        <v>84</v>
      </c>
      <c r="D1765" s="192"/>
      <c r="E1765" s="193">
        <v>1.0343533268593703</v>
      </c>
      <c r="F1765" s="193">
        <v>1.0271265439291541</v>
      </c>
      <c r="G1765" s="193">
        <v>1.0221834706564934</v>
      </c>
      <c r="H1765" s="193">
        <v>1.0181695955758778</v>
      </c>
      <c r="I1765" s="193">
        <v>1.0254880221245002</v>
      </c>
      <c r="J1765" s="193">
        <v>1.0178755815789793</v>
      </c>
      <c r="K1765" s="193">
        <v>1.0114571460965145</v>
      </c>
      <c r="L1765" s="193">
        <v>1.0163715848284081</v>
      </c>
      <c r="M1765" s="193">
        <v>1.0156957440386356</v>
      </c>
      <c r="N1765" s="193">
        <v>1.0120702197370672</v>
      </c>
      <c r="O1765" s="285">
        <v>1.0200555951947294</v>
      </c>
      <c r="P1765" s="193">
        <v>1.0200555951947299</v>
      </c>
      <c r="Q1765" s="193">
        <v>1.0200555951947299</v>
      </c>
      <c r="R1765" s="193">
        <v>1.0200555951947292</v>
      </c>
      <c r="S1765" s="193">
        <v>1.0200555951947297</v>
      </c>
      <c r="T1765" s="193">
        <v>1.0200555951947297</v>
      </c>
    </row>
    <row r="1766" spans="1:20" x14ac:dyDescent="0.25">
      <c r="A1766" t="str">
        <f t="shared" si="34"/>
        <v>330 gezondheidsinrichtingen en -diensten</v>
      </c>
      <c r="B1766" s="10">
        <v>330</v>
      </c>
      <c r="C1766" s="41" t="s">
        <v>8</v>
      </c>
      <c r="D1766" s="50">
        <v>362</v>
      </c>
      <c r="E1766" s="50">
        <v>355</v>
      </c>
      <c r="F1766" s="50">
        <v>376</v>
      </c>
      <c r="G1766" s="50">
        <v>364</v>
      </c>
      <c r="H1766" s="50">
        <v>341</v>
      </c>
      <c r="I1766" s="50">
        <v>330</v>
      </c>
      <c r="J1766" s="50">
        <v>325</v>
      </c>
      <c r="K1766" s="50">
        <v>326</v>
      </c>
      <c r="L1766" s="50">
        <v>366</v>
      </c>
      <c r="M1766" s="50">
        <v>424</v>
      </c>
      <c r="N1766" s="50">
        <v>354.99665602868617</v>
      </c>
      <c r="O1766" s="284">
        <v>366.95966024553968</v>
      </c>
      <c r="P1766" s="50">
        <v>390.29657665495125</v>
      </c>
      <c r="Q1766" s="50">
        <v>413.71405608466159</v>
      </c>
      <c r="R1766" s="50">
        <v>435.26944095617125</v>
      </c>
      <c r="S1766" s="50">
        <v>454.40653900627473</v>
      </c>
      <c r="T1766" s="50">
        <v>456.07609856985221</v>
      </c>
    </row>
    <row r="1767" spans="1:20" x14ac:dyDescent="0.25">
      <c r="A1767" t="str">
        <f t="shared" si="34"/>
        <v>330 gezondheidsinrichtingen en -diensten</v>
      </c>
      <c r="B1767" s="10">
        <v>330</v>
      </c>
      <c r="C1767" s="41" t="s">
        <v>9</v>
      </c>
      <c r="D1767" s="50">
        <v>10959</v>
      </c>
      <c r="E1767" s="50">
        <v>11274</v>
      </c>
      <c r="F1767" s="50">
        <v>11394</v>
      </c>
      <c r="G1767" s="50">
        <v>11102</v>
      </c>
      <c r="H1767" s="50">
        <v>10895</v>
      </c>
      <c r="I1767" s="50">
        <v>10893</v>
      </c>
      <c r="J1767" s="50">
        <v>10313</v>
      </c>
      <c r="K1767" s="50">
        <v>10123</v>
      </c>
      <c r="L1767" s="50">
        <v>9622</v>
      </c>
      <c r="M1767" s="50">
        <v>9414</v>
      </c>
      <c r="N1767" s="50">
        <v>10542.376177031219</v>
      </c>
      <c r="O1767" s="284">
        <v>10897.642877490754</v>
      </c>
      <c r="P1767" s="50">
        <v>11590.681945385717</v>
      </c>
      <c r="Q1767" s="50">
        <v>12286.113502481701</v>
      </c>
      <c r="R1767" s="50">
        <v>12926.246225134106</v>
      </c>
      <c r="S1767" s="50">
        <v>13494.562808275721</v>
      </c>
      <c r="T1767" s="50">
        <v>13544.143909027756</v>
      </c>
    </row>
    <row r="1768" spans="1:20" x14ac:dyDescent="0.25">
      <c r="A1768" t="str">
        <f t="shared" si="34"/>
        <v>330 gezondheidsinrichtingen en -diensten</v>
      </c>
      <c r="B1768" s="10">
        <v>330</v>
      </c>
      <c r="C1768" s="41" t="s">
        <v>10</v>
      </c>
      <c r="D1768" s="50">
        <v>18247</v>
      </c>
      <c r="E1768" s="50">
        <v>19416</v>
      </c>
      <c r="F1768" s="50">
        <v>20292</v>
      </c>
      <c r="G1768" s="50">
        <v>21037</v>
      </c>
      <c r="H1768" s="50">
        <v>21805</v>
      </c>
      <c r="I1768" s="50">
        <v>22365</v>
      </c>
      <c r="J1768" s="50">
        <v>22546</v>
      </c>
      <c r="K1768" s="50">
        <v>22698</v>
      </c>
      <c r="L1768" s="50">
        <v>22515</v>
      </c>
      <c r="M1768" s="50">
        <v>22052</v>
      </c>
      <c r="N1768" s="50">
        <v>21183.721721601956</v>
      </c>
      <c r="O1768" s="284">
        <v>21897.590283405243</v>
      </c>
      <c r="P1768" s="50">
        <v>23290.174508247386</v>
      </c>
      <c r="Q1768" s="50">
        <v>24687.566171621918</v>
      </c>
      <c r="R1768" s="50">
        <v>25973.84103355524</v>
      </c>
      <c r="S1768" s="50">
        <v>27115.809423307186</v>
      </c>
      <c r="T1768" s="50">
        <v>27215.437080615615</v>
      </c>
    </row>
    <row r="1769" spans="1:20" x14ac:dyDescent="0.25">
      <c r="A1769" t="str">
        <f t="shared" si="34"/>
        <v>330 gezondheidsinrichtingen en -diensten</v>
      </c>
      <c r="B1769" s="10">
        <v>330</v>
      </c>
      <c r="C1769" s="41" t="s">
        <v>11</v>
      </c>
      <c r="D1769" s="50">
        <v>17263</v>
      </c>
      <c r="E1769" s="50">
        <v>17563</v>
      </c>
      <c r="F1769" s="50">
        <v>17802</v>
      </c>
      <c r="G1769" s="50">
        <v>18235</v>
      </c>
      <c r="H1769" s="50">
        <v>18797</v>
      </c>
      <c r="I1769" s="50">
        <v>19553</v>
      </c>
      <c r="J1769" s="50">
        <v>20253</v>
      </c>
      <c r="K1769" s="50">
        <v>20947</v>
      </c>
      <c r="L1769" s="50">
        <v>21904</v>
      </c>
      <c r="M1769" s="50">
        <v>22657</v>
      </c>
      <c r="N1769" s="50">
        <v>23213.029086210416</v>
      </c>
      <c r="O1769" s="284">
        <v>23242.418740327092</v>
      </c>
      <c r="P1769" s="50">
        <v>23300.395915637604</v>
      </c>
      <c r="Q1769" s="50">
        <v>23383.998370369412</v>
      </c>
      <c r="R1769" s="50">
        <v>23539.675400586493</v>
      </c>
      <c r="S1769" s="50">
        <v>24164.925888855047</v>
      </c>
      <c r="T1769" s="50">
        <v>25389.352422285447</v>
      </c>
    </row>
    <row r="1770" spans="1:20" x14ac:dyDescent="0.25">
      <c r="A1770" t="str">
        <f t="shared" si="34"/>
        <v>330 gezondheidsinrichtingen en -diensten</v>
      </c>
      <c r="B1770" s="10">
        <v>330</v>
      </c>
      <c r="C1770" s="41" t="s">
        <v>12</v>
      </c>
      <c r="D1770" s="50">
        <v>17074</v>
      </c>
      <c r="E1770" s="50">
        <v>17906</v>
      </c>
      <c r="F1770" s="50">
        <v>18402</v>
      </c>
      <c r="G1770" s="50">
        <v>18540</v>
      </c>
      <c r="H1770" s="50">
        <v>18650</v>
      </c>
      <c r="I1770" s="50">
        <v>18794</v>
      </c>
      <c r="J1770" s="50">
        <v>18936</v>
      </c>
      <c r="K1770" s="50">
        <v>19069</v>
      </c>
      <c r="L1770" s="50">
        <v>19573</v>
      </c>
      <c r="M1770" s="50">
        <v>19995</v>
      </c>
      <c r="N1770" s="50">
        <v>20749.887391631994</v>
      </c>
      <c r="O1770" s="284">
        <v>21623.195396736337</v>
      </c>
      <c r="P1770" s="50">
        <v>22458.721963159751</v>
      </c>
      <c r="Q1770" s="50">
        <v>23387.024698964451</v>
      </c>
      <c r="R1770" s="50">
        <v>24445.301654532908</v>
      </c>
      <c r="S1770" s="50">
        <v>25045.217739676918</v>
      </c>
      <c r="T1770" s="50">
        <v>25076.927099274595</v>
      </c>
    </row>
    <row r="1771" spans="1:20" x14ac:dyDescent="0.25">
      <c r="A1771" t="str">
        <f t="shared" si="34"/>
        <v>330 gezondheidsinrichtingen en -diensten</v>
      </c>
      <c r="B1771" s="10">
        <v>330</v>
      </c>
      <c r="C1771" s="41" t="s">
        <v>13</v>
      </c>
      <c r="D1771" s="50">
        <v>17603</v>
      </c>
      <c r="E1771" s="50">
        <v>17480</v>
      </c>
      <c r="F1771" s="50">
        <v>17458</v>
      </c>
      <c r="G1771" s="50">
        <v>17705</v>
      </c>
      <c r="H1771" s="50">
        <v>18132</v>
      </c>
      <c r="I1771" s="50">
        <v>18659</v>
      </c>
      <c r="J1771" s="50">
        <v>19378</v>
      </c>
      <c r="K1771" s="50">
        <v>19764</v>
      </c>
      <c r="L1771" s="50">
        <v>20134</v>
      </c>
      <c r="M1771" s="50">
        <v>20316</v>
      </c>
      <c r="N1771" s="50">
        <v>20357.977789774093</v>
      </c>
      <c r="O1771" s="284">
        <v>20375.861947553894</v>
      </c>
      <c r="P1771" s="50">
        <v>20675.253689079029</v>
      </c>
      <c r="Q1771" s="50">
        <v>21111.869306357992</v>
      </c>
      <c r="R1771" s="50">
        <v>21573.191798666434</v>
      </c>
      <c r="S1771" s="50">
        <v>22387.661940505495</v>
      </c>
      <c r="T1771" s="50">
        <v>23329.899554580352</v>
      </c>
    </row>
    <row r="1772" spans="1:20" x14ac:dyDescent="0.25">
      <c r="A1772" t="str">
        <f t="shared" si="34"/>
        <v>330 gezondheidsinrichtingen en -diensten</v>
      </c>
      <c r="B1772" s="10">
        <v>330</v>
      </c>
      <c r="C1772" s="41" t="s">
        <v>14</v>
      </c>
      <c r="D1772" s="50">
        <v>20775</v>
      </c>
      <c r="E1772" s="50">
        <v>20320</v>
      </c>
      <c r="F1772" s="50">
        <v>19956</v>
      </c>
      <c r="G1772" s="50">
        <v>19696</v>
      </c>
      <c r="H1772" s="50">
        <v>19443</v>
      </c>
      <c r="I1772" s="50">
        <v>19340</v>
      </c>
      <c r="J1772" s="50">
        <v>19263</v>
      </c>
      <c r="K1772" s="50">
        <v>18996</v>
      </c>
      <c r="L1772" s="50">
        <v>19340</v>
      </c>
      <c r="M1772" s="50">
        <v>20039</v>
      </c>
      <c r="N1772" s="50">
        <v>20502.151788385028</v>
      </c>
      <c r="O1772" s="284">
        <v>21220.131447455067</v>
      </c>
      <c r="P1772" s="50">
        <v>21598.386915451796</v>
      </c>
      <c r="Q1772" s="50">
        <v>21784.533184695167</v>
      </c>
      <c r="R1772" s="50">
        <v>21919.528111113144</v>
      </c>
      <c r="S1772" s="50">
        <v>21964.819179384238</v>
      </c>
      <c r="T1772" s="50">
        <v>21984.114921616863</v>
      </c>
    </row>
    <row r="1773" spans="1:20" x14ac:dyDescent="0.25">
      <c r="A1773" t="str">
        <f t="shared" si="34"/>
        <v>330 gezondheidsinrichtingen en -diensten</v>
      </c>
      <c r="B1773" s="10">
        <v>330</v>
      </c>
      <c r="C1773" s="41" t="s">
        <v>15</v>
      </c>
      <c r="D1773" s="50">
        <v>22588</v>
      </c>
      <c r="E1773" s="50">
        <v>23246</v>
      </c>
      <c r="F1773" s="50">
        <v>23283</v>
      </c>
      <c r="G1773" s="50">
        <v>23007</v>
      </c>
      <c r="H1773" s="50">
        <v>22532</v>
      </c>
      <c r="I1773" s="50">
        <v>21962</v>
      </c>
      <c r="J1773" s="50">
        <v>21577</v>
      </c>
      <c r="K1773" s="50">
        <v>21265</v>
      </c>
      <c r="L1773" s="50">
        <v>21212</v>
      </c>
      <c r="M1773" s="50">
        <v>21157</v>
      </c>
      <c r="N1773" s="50">
        <v>21071.278744201518</v>
      </c>
      <c r="O1773" s="284">
        <v>20824.514177718462</v>
      </c>
      <c r="P1773" s="50">
        <v>20665.224327046613</v>
      </c>
      <c r="Q1773" s="50">
        <v>20865.714467663249</v>
      </c>
      <c r="R1773" s="50">
        <v>21302.000382995302</v>
      </c>
      <c r="S1773" s="50">
        <v>21795.132350341264</v>
      </c>
      <c r="T1773" s="50">
        <v>22555.828893140431</v>
      </c>
    </row>
    <row r="1774" spans="1:20" x14ac:dyDescent="0.25">
      <c r="A1774" t="str">
        <f t="shared" si="34"/>
        <v>330 gezondheidsinrichtingen en -diensten</v>
      </c>
      <c r="B1774" s="10">
        <v>330</v>
      </c>
      <c r="C1774" s="41" t="s">
        <v>16</v>
      </c>
      <c r="D1774" s="50">
        <v>15639</v>
      </c>
      <c r="E1774" s="50">
        <v>17218</v>
      </c>
      <c r="F1774" s="50">
        <v>19013</v>
      </c>
      <c r="G1774" s="50">
        <v>20354</v>
      </c>
      <c r="H1774" s="50">
        <v>21586</v>
      </c>
      <c r="I1774" s="50">
        <v>22692</v>
      </c>
      <c r="J1774" s="50">
        <v>23453</v>
      </c>
      <c r="K1774" s="50">
        <v>23471</v>
      </c>
      <c r="L1774" s="50">
        <v>23508</v>
      </c>
      <c r="M1774" s="50">
        <v>23328</v>
      </c>
      <c r="N1774" s="50">
        <v>22582.197563054429</v>
      </c>
      <c r="O1774" s="284">
        <v>22025.594063815795</v>
      </c>
      <c r="P1774" s="50">
        <v>21792.18576968848</v>
      </c>
      <c r="Q1774" s="50">
        <v>21578.634239249935</v>
      </c>
      <c r="R1774" s="50">
        <v>21355.647856699499</v>
      </c>
      <c r="S1774" s="50">
        <v>21260.875301503151</v>
      </c>
      <c r="T1774" s="50">
        <v>21001.404317615208</v>
      </c>
    </row>
    <row r="1775" spans="1:20" x14ac:dyDescent="0.25">
      <c r="A1775" t="str">
        <f t="shared" si="34"/>
        <v>330 gezondheidsinrichtingen en -diensten</v>
      </c>
      <c r="B1775" s="10">
        <v>330</v>
      </c>
      <c r="C1775" s="41" t="s">
        <v>17</v>
      </c>
      <c r="D1775" s="50">
        <v>4341</v>
      </c>
      <c r="E1775" s="50">
        <v>5041</v>
      </c>
      <c r="F1775" s="50">
        <v>5875</v>
      </c>
      <c r="G1775" s="50">
        <v>7205</v>
      </c>
      <c r="H1775" s="50">
        <v>7831</v>
      </c>
      <c r="I1775" s="50">
        <v>9435</v>
      </c>
      <c r="J1775" s="50">
        <v>10870</v>
      </c>
      <c r="K1775" s="50">
        <v>12115</v>
      </c>
      <c r="L1775" s="50">
        <v>13226</v>
      </c>
      <c r="M1775" s="50">
        <v>14412</v>
      </c>
      <c r="N1775" s="50">
        <v>15213.527104093613</v>
      </c>
      <c r="O1775" s="284">
        <v>15542.162410793633</v>
      </c>
      <c r="P1775" s="50">
        <v>15335.046908696275</v>
      </c>
      <c r="Q1775" s="50">
        <v>14928.424599646725</v>
      </c>
      <c r="R1775" s="50">
        <v>14446.834099884216</v>
      </c>
      <c r="S1775" s="50">
        <v>13984.379261123049</v>
      </c>
      <c r="T1775" s="50">
        <v>13675.310285383261</v>
      </c>
    </row>
    <row r="1776" spans="1:20" x14ac:dyDescent="0.25">
      <c r="A1776" t="str">
        <f t="shared" si="34"/>
        <v>330 gezondheidsinrichtingen en -diensten</v>
      </c>
      <c r="B1776" s="10">
        <v>330</v>
      </c>
      <c r="C1776" s="41" t="s">
        <v>85</v>
      </c>
      <c r="D1776" s="50">
        <v>346</v>
      </c>
      <c r="E1776" s="50">
        <v>366</v>
      </c>
      <c r="F1776" s="50">
        <v>408</v>
      </c>
      <c r="G1776" s="50">
        <v>436</v>
      </c>
      <c r="H1776" s="50">
        <v>534</v>
      </c>
      <c r="I1776" s="50">
        <v>615</v>
      </c>
      <c r="J1776" s="50">
        <v>667</v>
      </c>
      <c r="K1776" s="50">
        <v>727</v>
      </c>
      <c r="L1776" s="50">
        <v>876</v>
      </c>
      <c r="M1776" s="50">
        <v>1186</v>
      </c>
      <c r="N1776" s="50">
        <v>1320.9030275790067</v>
      </c>
      <c r="O1776" s="284">
        <v>2627.6624518828075</v>
      </c>
      <c r="P1776" s="50">
        <v>3170.2825310638063</v>
      </c>
      <c r="Q1776" s="50">
        <v>3534.6358143257653</v>
      </c>
      <c r="R1776" s="50">
        <v>3814.3867722569635</v>
      </c>
      <c r="S1776" s="50">
        <v>3909.4301735124045</v>
      </c>
      <c r="T1776" s="50">
        <v>5271.1435891553774</v>
      </c>
    </row>
    <row r="1777" spans="1:20" x14ac:dyDescent="0.25">
      <c r="A1777" t="str">
        <f t="shared" si="34"/>
        <v>330 gezondheidsinrichtingen en -diensten</v>
      </c>
      <c r="B1777" s="10">
        <v>330</v>
      </c>
      <c r="C1777" s="41" t="s">
        <v>6</v>
      </c>
      <c r="D1777" s="50">
        <v>20326</v>
      </c>
      <c r="E1777" s="50">
        <v>22625</v>
      </c>
      <c r="F1777" s="50">
        <v>25296</v>
      </c>
      <c r="G1777" s="50">
        <v>27995</v>
      </c>
      <c r="H1777" s="50">
        <v>29951</v>
      </c>
      <c r="I1777" s="50">
        <v>32742</v>
      </c>
      <c r="J1777" s="50">
        <v>34990</v>
      </c>
      <c r="K1777" s="50">
        <v>36313</v>
      </c>
      <c r="L1777" s="50">
        <v>37610</v>
      </c>
      <c r="M1777" s="50">
        <v>38926</v>
      </c>
      <c r="N1777" s="50">
        <v>39116.627694727045</v>
      </c>
      <c r="O1777" s="284">
        <v>40195.418926492239</v>
      </c>
      <c r="P1777" s="50">
        <v>40297.51520944856</v>
      </c>
      <c r="Q1777" s="50">
        <v>40041.694653222425</v>
      </c>
      <c r="R1777" s="50">
        <v>39616.86872884068</v>
      </c>
      <c r="S1777" s="50">
        <v>39154.684736138603</v>
      </c>
      <c r="T1777" s="50">
        <v>39947.85819215385</v>
      </c>
    </row>
    <row r="1778" spans="1:20" x14ac:dyDescent="0.25">
      <c r="A1778" t="str">
        <f t="shared" si="34"/>
        <v>330 gezondheidsinrichtingen en -diensten</v>
      </c>
      <c r="B1778" s="10">
        <v>330</v>
      </c>
      <c r="C1778" s="41" t="s">
        <v>86</v>
      </c>
      <c r="D1778" s="193">
        <v>1.0181773064142015</v>
      </c>
      <c r="E1778" s="192"/>
      <c r="F1778" s="192"/>
      <c r="G1778" s="192"/>
      <c r="H1778" s="192"/>
      <c r="I1778" s="192"/>
      <c r="J1778" s="192"/>
      <c r="K1778" s="192"/>
      <c r="L1778" s="192"/>
      <c r="M1778" s="192"/>
      <c r="N1778" s="192"/>
      <c r="O1778" s="286"/>
      <c r="P1778" s="192"/>
      <c r="Q1778" s="192"/>
      <c r="R1778" s="192"/>
      <c r="S1778" s="192"/>
      <c r="T1778" s="192"/>
    </row>
    <row r="1779" spans="1:20" x14ac:dyDescent="0.25">
      <c r="A1779" t="str">
        <f t="shared" si="34"/>
        <v>330 gezondheidsinrichtingen en -diensten</v>
      </c>
      <c r="B1779" s="10">
        <v>330</v>
      </c>
      <c r="C1779" s="41" t="s">
        <v>87</v>
      </c>
      <c r="D1779" s="192"/>
      <c r="E1779" s="193">
        <v>-8.0880102225844297E-3</v>
      </c>
      <c r="F1779" s="193">
        <v>-4.4746187574763452E-3</v>
      </c>
      <c r="G1779" s="193">
        <v>-2.0030821211459715E-3</v>
      </c>
      <c r="H1779" s="193">
        <v>3.8554191618134226E-6</v>
      </c>
      <c r="I1779" s="193">
        <v>-3.655357855149366E-3</v>
      </c>
      <c r="J1779" s="193">
        <v>1.5086241761108621E-4</v>
      </c>
      <c r="K1779" s="193">
        <v>3.3600801588434814E-3</v>
      </c>
      <c r="L1779" s="193">
        <v>9.0286079289669807E-4</v>
      </c>
      <c r="M1779" s="193">
        <v>1.2407811877829245E-3</v>
      </c>
      <c r="N1779" s="193">
        <v>3.0535433385671107E-3</v>
      </c>
      <c r="O1779" s="285">
        <v>-9.3914439026399066E-4</v>
      </c>
      <c r="P1779" s="193">
        <v>-9.391443902642127E-4</v>
      </c>
      <c r="Q1779" s="193">
        <v>-9.391443902642127E-4</v>
      </c>
      <c r="R1779" s="193">
        <v>-9.3914439026387964E-4</v>
      </c>
      <c r="S1779" s="193">
        <v>-9.3914439026410168E-4</v>
      </c>
      <c r="T1779" s="193">
        <v>-9.3914439026410168E-4</v>
      </c>
    </row>
    <row r="1780" spans="1:20" x14ac:dyDescent="0.25">
      <c r="A1780" t="str">
        <f t="shared" si="34"/>
        <v>330 gezondheidsinrichtingen en -diensten</v>
      </c>
      <c r="B1780" s="10">
        <v>330</v>
      </c>
      <c r="C1780" s="41" t="s">
        <v>88</v>
      </c>
      <c r="D1780" s="194"/>
      <c r="E1780" s="50">
        <v>184.60789526118134</v>
      </c>
      <c r="F1780" s="50">
        <v>182.32088330082988</v>
      </c>
      <c r="G1780" s="50">
        <v>194.03536008825188</v>
      </c>
      <c r="H1780" s="50">
        <v>188.57326747776693</v>
      </c>
      <c r="I1780" s="50">
        <v>175.4101319270822</v>
      </c>
      <c r="J1780" s="50">
        <v>171.00779326460665</v>
      </c>
      <c r="K1780" s="50">
        <v>169.4597618598313</v>
      </c>
      <c r="L1780" s="50">
        <v>169.18012299840905</v>
      </c>
      <c r="M1780" s="50">
        <v>190.0620991633557</v>
      </c>
      <c r="N1780" s="50">
        <v>220.94984078379812</v>
      </c>
      <c r="O1780" s="284">
        <v>183.57424748203536</v>
      </c>
      <c r="P1780" s="50">
        <v>189.76050151975173</v>
      </c>
      <c r="Q1780" s="50">
        <v>201.82838102130597</v>
      </c>
      <c r="R1780" s="50">
        <v>213.93792090352895</v>
      </c>
      <c r="S1780" s="50">
        <v>225.08454296256392</v>
      </c>
      <c r="T1780" s="50">
        <v>234.98063159854755</v>
      </c>
    </row>
    <row r="1781" spans="1:20" x14ac:dyDescent="0.25">
      <c r="A1781" t="str">
        <f t="shared" si="34"/>
        <v>330 gezondheidsinrichtingen en -diensten</v>
      </c>
      <c r="B1781" s="10">
        <v>330</v>
      </c>
      <c r="C1781" s="41" t="s">
        <v>89</v>
      </c>
      <c r="D1781" s="194"/>
      <c r="E1781" s="50">
        <v>2731.8439631605647</v>
      </c>
      <c r="F1781" s="50">
        <v>2851.1040913802021</v>
      </c>
      <c r="G1781" s="50">
        <v>2909.6118164444624</v>
      </c>
      <c r="H1781" s="50">
        <v>2857.326692519699</v>
      </c>
      <c r="I1781" s="50">
        <v>2764.1838815549168</v>
      </c>
      <c r="J1781" s="50">
        <v>2805.1376165204601</v>
      </c>
      <c r="K1781" s="50">
        <v>2688.874156292999</v>
      </c>
      <c r="L1781" s="50">
        <v>2614.4616571933925</v>
      </c>
      <c r="M1781" s="50">
        <v>2488.3201320483695</v>
      </c>
      <c r="N1781" s="50">
        <v>2451.5951415887243</v>
      </c>
      <c r="O1781" s="284">
        <v>2703.3546008323597</v>
      </c>
      <c r="P1781" s="50">
        <v>2794.4547335806342</v>
      </c>
      <c r="Q1781" s="50">
        <v>2972.168971935389</v>
      </c>
      <c r="R1781" s="50">
        <v>3150.4967101862258</v>
      </c>
      <c r="S1781" s="50">
        <v>3314.6443095382547</v>
      </c>
      <c r="T1781" s="50">
        <v>3460.3762796336205</v>
      </c>
    </row>
    <row r="1782" spans="1:20" x14ac:dyDescent="0.25">
      <c r="A1782" t="str">
        <f t="shared" si="34"/>
        <v>330 gezondheidsinrichtingen en -diensten</v>
      </c>
      <c r="B1782" s="10">
        <v>330</v>
      </c>
      <c r="C1782" s="41" t="s">
        <v>90</v>
      </c>
      <c r="D1782" s="194"/>
      <c r="E1782" s="50">
        <v>3407.1640059127931</v>
      </c>
      <c r="F1782" s="50">
        <v>3695.6026867159567</v>
      </c>
      <c r="G1782" s="50">
        <v>3912.491199691834</v>
      </c>
      <c r="H1782" s="50">
        <v>4098.3542525417197</v>
      </c>
      <c r="I1782" s="50">
        <v>4168.1841623766322</v>
      </c>
      <c r="J1782" s="50">
        <v>4360.3583471525635</v>
      </c>
      <c r="K1782" s="50">
        <v>4468.0017611728863</v>
      </c>
      <c r="L1782" s="50">
        <v>4442.3500468561424</v>
      </c>
      <c r="M1782" s="50">
        <v>4414.1423910473723</v>
      </c>
      <c r="N1782" s="50">
        <v>4363.3446959447256</v>
      </c>
      <c r="O1782" s="284">
        <v>4106.9618160777754</v>
      </c>
      <c r="P1782" s="50">
        <v>4245.3619972902497</v>
      </c>
      <c r="Q1782" s="50">
        <v>4515.3471449551544</v>
      </c>
      <c r="R1782" s="50">
        <v>4786.2643274506381</v>
      </c>
      <c r="S1782" s="50">
        <v>5035.6389091396413</v>
      </c>
      <c r="T1782" s="50">
        <v>5257.0362931081272</v>
      </c>
    </row>
    <row r="1783" spans="1:20" x14ac:dyDescent="0.25">
      <c r="A1783" t="str">
        <f t="shared" si="34"/>
        <v>330 gezondheidsinrichtingen en -diensten</v>
      </c>
      <c r="B1783" s="10">
        <v>330</v>
      </c>
      <c r="C1783" s="41" t="s">
        <v>91</v>
      </c>
      <c r="D1783" s="194"/>
      <c r="E1783" s="50">
        <v>2333.2447125667454</v>
      </c>
      <c r="F1783" s="50">
        <v>2437.2543181625369</v>
      </c>
      <c r="G1783" s="50">
        <v>2514.4191442536167</v>
      </c>
      <c r="H1783" s="50">
        <v>2612.1741431368673</v>
      </c>
      <c r="I1783" s="50">
        <v>2623.8987315345794</v>
      </c>
      <c r="J1783" s="50">
        <v>2803.8528221787737</v>
      </c>
      <c r="K1783" s="50">
        <v>2969.227412959654</v>
      </c>
      <c r="L1783" s="50">
        <v>3019.501154419559</v>
      </c>
      <c r="M1783" s="50">
        <v>3164.8541063391367</v>
      </c>
      <c r="N1783" s="50">
        <v>3314.724942669648</v>
      </c>
      <c r="O1783" s="284">
        <v>3303.3897649866167</v>
      </c>
      <c r="P1783" s="50">
        <v>3307.572135251387</v>
      </c>
      <c r="Q1783" s="50">
        <v>3315.8227261937532</v>
      </c>
      <c r="R1783" s="50">
        <v>3327.7199883848843</v>
      </c>
      <c r="S1783" s="50">
        <v>3349.8740082826143</v>
      </c>
      <c r="T1783" s="50">
        <v>3438.8518860007011</v>
      </c>
    </row>
    <row r="1784" spans="1:20" x14ac:dyDescent="0.25">
      <c r="A1784" t="str">
        <f t="shared" si="34"/>
        <v>330 gezondheidsinrichtingen en -diensten</v>
      </c>
      <c r="B1784" s="10">
        <v>330</v>
      </c>
      <c r="C1784" s="3" t="s">
        <v>92</v>
      </c>
      <c r="D1784" s="194"/>
      <c r="E1784" s="50">
        <v>1810.2883825634988</v>
      </c>
      <c r="F1784" s="50">
        <v>1963.2034244830932</v>
      </c>
      <c r="G1784" s="50">
        <v>2063.0657931528158</v>
      </c>
      <c r="H1784" s="50">
        <v>2115.7457269344441</v>
      </c>
      <c r="I1784" s="50">
        <v>2060.0543675434483</v>
      </c>
      <c r="J1784" s="50">
        <v>2147.4945211580866</v>
      </c>
      <c r="K1784" s="50">
        <v>2224.4898840347237</v>
      </c>
      <c r="L1784" s="50">
        <v>2193.2572255382506</v>
      </c>
      <c r="M1784" s="50">
        <v>2257.8398579552982</v>
      </c>
      <c r="N1784" s="50">
        <v>2342.7657704692319</v>
      </c>
      <c r="O1784" s="284">
        <v>2348.3662788720389</v>
      </c>
      <c r="P1784" s="50">
        <v>2447.2028186348052</v>
      </c>
      <c r="Q1784" s="50">
        <v>2541.7634481291975</v>
      </c>
      <c r="R1784" s="50">
        <v>2646.8240106374897</v>
      </c>
      <c r="S1784" s="50">
        <v>2766.5943915199641</v>
      </c>
      <c r="T1784" s="50">
        <v>2834.4898300789832</v>
      </c>
    </row>
    <row r="1785" spans="1:20" x14ac:dyDescent="0.25">
      <c r="A1785" t="str">
        <f t="shared" si="34"/>
        <v>330 gezondheidsinrichtingen en -diensten</v>
      </c>
      <c r="B1785" s="10">
        <v>330</v>
      </c>
      <c r="C1785" s="3" t="s">
        <v>93</v>
      </c>
      <c r="D1785" s="194"/>
      <c r="E1785" s="50">
        <v>1477.7825821585886</v>
      </c>
      <c r="F1785" s="50">
        <v>1530.6187399783066</v>
      </c>
      <c r="G1785" s="50">
        <v>1571.8404185502179</v>
      </c>
      <c r="H1785" s="50">
        <v>1629.6120255328431</v>
      </c>
      <c r="I1785" s="50">
        <v>1602.5653074044856</v>
      </c>
      <c r="J1785" s="50">
        <v>1720.16355057177</v>
      </c>
      <c r="K1785" s="50">
        <v>1848.6360097480215</v>
      </c>
      <c r="L1785" s="50">
        <v>1836.8954244223171</v>
      </c>
      <c r="M1785" s="50">
        <v>1878.0874615094763</v>
      </c>
      <c r="N1785" s="50">
        <v>1931.892388362857</v>
      </c>
      <c r="O1785" s="284">
        <v>1854.6010990954192</v>
      </c>
      <c r="P1785" s="50">
        <v>1856.230336489095</v>
      </c>
      <c r="Q1785" s="50">
        <v>1883.5047671141008</v>
      </c>
      <c r="R1785" s="50">
        <v>1923.2802208477556</v>
      </c>
      <c r="S1785" s="50">
        <v>1965.3064579380787</v>
      </c>
      <c r="T1785" s="50">
        <v>2039.5042606782833</v>
      </c>
    </row>
    <row r="1786" spans="1:20" x14ac:dyDescent="0.25">
      <c r="A1786" t="str">
        <f t="shared" si="34"/>
        <v>330 gezondheidsinrichtingen en -diensten</v>
      </c>
      <c r="B1786" s="10">
        <v>330</v>
      </c>
      <c r="C1786" s="3" t="s">
        <v>94</v>
      </c>
      <c r="D1786" s="194"/>
      <c r="E1786" s="50">
        <v>1376.9047032259482</v>
      </c>
      <c r="F1786" s="50">
        <v>1420.172782178759</v>
      </c>
      <c r="G1786" s="50">
        <v>1444.05466430552</v>
      </c>
      <c r="H1786" s="50">
        <v>1464.7692044397993</v>
      </c>
      <c r="I1786" s="50">
        <v>1374.8077973962668</v>
      </c>
      <c r="J1786" s="50">
        <v>1441.1370031376671</v>
      </c>
      <c r="K1786" s="50">
        <v>1497.2184421891156</v>
      </c>
      <c r="L1786" s="50">
        <v>1429.7885036189898</v>
      </c>
      <c r="M1786" s="50">
        <v>1462.2160321527906</v>
      </c>
      <c r="N1786" s="50">
        <v>1551.3904220378979</v>
      </c>
      <c r="O1786" s="284">
        <v>1505.3882743430709</v>
      </c>
      <c r="P1786" s="50">
        <v>1558.1065534357608</v>
      </c>
      <c r="Q1786" s="50">
        <v>1585.8802891931468</v>
      </c>
      <c r="R1786" s="50">
        <v>1599.5482404367124</v>
      </c>
      <c r="S1786" s="50">
        <v>1609.4603599753286</v>
      </c>
      <c r="T1786" s="50">
        <v>1612.7858959391392</v>
      </c>
    </row>
    <row r="1787" spans="1:20" x14ac:dyDescent="0.25">
      <c r="A1787" t="str">
        <f t="shared" si="34"/>
        <v>330 gezondheidsinrichtingen en -diensten</v>
      </c>
      <c r="B1787" s="10">
        <v>330</v>
      </c>
      <c r="C1787" s="3" t="s">
        <v>95</v>
      </c>
      <c r="D1787" s="192"/>
      <c r="E1787" s="50">
        <v>1139.3576024771014</v>
      </c>
      <c r="F1787" s="50">
        <v>1256.5445705312256</v>
      </c>
      <c r="G1787" s="50">
        <v>1316.0893644493278</v>
      </c>
      <c r="H1787" s="50">
        <v>1346.6618655605214</v>
      </c>
      <c r="I1787" s="50">
        <v>1236.4094388068529</v>
      </c>
      <c r="J1787" s="50">
        <v>1288.7237600953083</v>
      </c>
      <c r="K1787" s="50">
        <v>1335.3773634899983</v>
      </c>
      <c r="L1787" s="50">
        <v>1263.8152486572026</v>
      </c>
      <c r="M1787" s="50">
        <v>1267.8333356042683</v>
      </c>
      <c r="N1787" s="50">
        <v>1302.8986149234954</v>
      </c>
      <c r="O1787" s="284">
        <v>1213.4886590866292</v>
      </c>
      <c r="P1787" s="50">
        <v>1199.2775612920011</v>
      </c>
      <c r="Q1787" s="50">
        <v>1190.1041062945876</v>
      </c>
      <c r="R1787" s="50">
        <v>1201.6502737033436</v>
      </c>
      <c r="S1787" s="50">
        <v>1226.7758494598822</v>
      </c>
      <c r="T1787" s="50">
        <v>1255.1751723995058</v>
      </c>
    </row>
    <row r="1788" spans="1:20" x14ac:dyDescent="0.25">
      <c r="A1788" t="str">
        <f t="shared" si="34"/>
        <v>330 gezondheidsinrichtingen en -diensten</v>
      </c>
      <c r="B1788" s="10">
        <v>330</v>
      </c>
      <c r="C1788" s="3" t="s">
        <v>96</v>
      </c>
      <c r="D1788" s="192"/>
      <c r="E1788" s="50">
        <v>767.15911685003425</v>
      </c>
      <c r="F1788" s="50">
        <v>906.83112166767035</v>
      </c>
      <c r="G1788" s="50">
        <v>1048.3608298571996</v>
      </c>
      <c r="H1788" s="50">
        <v>1163.1516487568269</v>
      </c>
      <c r="I1788" s="50">
        <v>1154.5678619416103</v>
      </c>
      <c r="J1788" s="50">
        <v>1300.0951052510786</v>
      </c>
      <c r="K1788" s="50">
        <v>1418.9609407207988</v>
      </c>
      <c r="L1788" s="50">
        <v>1362.3765867655029</v>
      </c>
      <c r="M1788" s="50">
        <v>1372.4680881788997</v>
      </c>
      <c r="N1788" s="50">
        <v>1404.2472596187722</v>
      </c>
      <c r="O1788" s="284">
        <v>1269.1894337830504</v>
      </c>
      <c r="P1788" s="50">
        <v>1237.9065934807311</v>
      </c>
      <c r="Q1788" s="50">
        <v>1224.7883245506791</v>
      </c>
      <c r="R1788" s="50">
        <v>1212.7860672307772</v>
      </c>
      <c r="S1788" s="50">
        <v>1200.2535420050815</v>
      </c>
      <c r="T1788" s="50">
        <v>1194.927030918994</v>
      </c>
    </row>
    <row r="1789" spans="1:20" x14ac:dyDescent="0.25">
      <c r="A1789" t="str">
        <f t="shared" si="34"/>
        <v>330 gezondheidsinrichtingen en -diensten</v>
      </c>
      <c r="B1789" s="10">
        <v>330</v>
      </c>
      <c r="C1789" s="3" t="s">
        <v>97</v>
      </c>
      <c r="D1789" s="192"/>
      <c r="E1789" s="50">
        <v>884.52820996050173</v>
      </c>
      <c r="F1789" s="50">
        <v>1045.3762919114056</v>
      </c>
      <c r="G1789" s="50">
        <v>1232.8471404600255</v>
      </c>
      <c r="H1789" s="50">
        <v>1526.4027334059147</v>
      </c>
      <c r="I1789" s="50">
        <v>1630.3675745895657</v>
      </c>
      <c r="J1789" s="50">
        <v>2000.2225127215286</v>
      </c>
      <c r="K1789" s="50">
        <v>2339.3270917367581</v>
      </c>
      <c r="L1789" s="50">
        <v>2577.4936867735346</v>
      </c>
      <c r="M1789" s="50">
        <v>2818.3307879918589</v>
      </c>
      <c r="N1789" s="50">
        <v>3097.1812756249401</v>
      </c>
      <c r="O1789" s="284">
        <v>3208.6889496067606</v>
      </c>
      <c r="P1789" s="50">
        <v>3278.0015074274379</v>
      </c>
      <c r="Q1789" s="50">
        <v>3234.3187231312681</v>
      </c>
      <c r="R1789" s="50">
        <v>3148.5579064065441</v>
      </c>
      <c r="S1789" s="50">
        <v>3046.9855291234476</v>
      </c>
      <c r="T1789" s="50">
        <v>2949.449059068068</v>
      </c>
    </row>
    <row r="1790" spans="1:20" x14ac:dyDescent="0.25">
      <c r="A1790" t="str">
        <f t="shared" si="34"/>
        <v>330 gezondheidsinrichtingen en -diensten</v>
      </c>
      <c r="B1790" s="10">
        <v>330</v>
      </c>
      <c r="C1790" s="3" t="s">
        <v>98</v>
      </c>
      <c r="D1790" s="192"/>
      <c r="E1790" s="50">
        <v>101.94450461611673</v>
      </c>
      <c r="F1790" s="50">
        <v>109.15975182391374</v>
      </c>
      <c r="G1790" s="50">
        <v>122.69466766936269</v>
      </c>
      <c r="H1790" s="50">
        <v>131.98991472797158</v>
      </c>
      <c r="I1790" s="50">
        <v>159.70335273706101</v>
      </c>
      <c r="J1790" s="50">
        <v>186.26884406941906</v>
      </c>
      <c r="K1790" s="50">
        <v>204.15895310218659</v>
      </c>
      <c r="L1790" s="50">
        <v>220.73767784073127</v>
      </c>
      <c r="M1790" s="50">
        <v>266.27429307813571</v>
      </c>
      <c r="N1790" s="50">
        <v>362.653716265475</v>
      </c>
      <c r="O1790" s="284">
        <v>398.63025560973352</v>
      </c>
      <c r="P1790" s="50">
        <v>792.99216746438287</v>
      </c>
      <c r="Q1790" s="50">
        <v>956.74739880740242</v>
      </c>
      <c r="R1790" s="50">
        <v>1066.7041779247661</v>
      </c>
      <c r="S1790" s="50">
        <v>1151.1291459495367</v>
      </c>
      <c r="T1790" s="50">
        <v>1179.8119292768758</v>
      </c>
    </row>
    <row r="1791" spans="1:20" x14ac:dyDescent="0.25">
      <c r="A1791" t="str">
        <f t="shared" si="34"/>
        <v>330 gezondheidsinrichtingen en -diensten</v>
      </c>
      <c r="B1791" s="10">
        <v>330</v>
      </c>
      <c r="C1791" s="3" t="s">
        <v>26</v>
      </c>
      <c r="D1791" s="194"/>
      <c r="E1791" s="50">
        <v>1753.6318314266528</v>
      </c>
      <c r="F1791" s="50">
        <v>2061.3671654029895</v>
      </c>
      <c r="G1791" s="50">
        <v>2403.9026379865877</v>
      </c>
      <c r="H1791" s="50">
        <v>2821.5442968907132</v>
      </c>
      <c r="I1791" s="50">
        <v>2944.6387892682369</v>
      </c>
      <c r="J1791" s="50">
        <v>3486.5864620420261</v>
      </c>
      <c r="K1791" s="50">
        <v>3962.4469855597436</v>
      </c>
      <c r="L1791" s="50">
        <v>4160.6079513797686</v>
      </c>
      <c r="M1791" s="50">
        <v>4457.0731692488944</v>
      </c>
      <c r="N1791" s="50">
        <v>4864.0822515091877</v>
      </c>
      <c r="O1791" s="284">
        <v>4876.508638999544</v>
      </c>
      <c r="P1791" s="50">
        <v>5308.9002683725521</v>
      </c>
      <c r="Q1791" s="50">
        <v>5415.8544464893503</v>
      </c>
      <c r="R1791" s="50">
        <v>5428.0481515620868</v>
      </c>
      <c r="S1791" s="50">
        <v>5398.3682170780658</v>
      </c>
      <c r="T1791" s="50">
        <v>5324.1880192639383</v>
      </c>
    </row>
    <row r="1792" spans="1:20" x14ac:dyDescent="0.25">
      <c r="A1792" t="str">
        <f t="shared" si="34"/>
        <v>330 gezondheidsinrichtingen en -diensten</v>
      </c>
      <c r="B1792" s="10">
        <v>330</v>
      </c>
      <c r="C1792" s="3" t="s">
        <v>19</v>
      </c>
      <c r="D1792" s="194"/>
      <c r="E1792" s="50">
        <v>16214.825678753072</v>
      </c>
      <c r="F1792" s="50">
        <v>17398.1886621339</v>
      </c>
      <c r="G1792" s="50">
        <v>18329.51039892263</v>
      </c>
      <c r="H1792" s="50">
        <v>19134.761475034375</v>
      </c>
      <c r="I1792" s="50">
        <v>18950.152607812506</v>
      </c>
      <c r="J1792" s="50">
        <v>20224.461876121259</v>
      </c>
      <c r="K1792" s="50">
        <v>21163.73177730697</v>
      </c>
      <c r="L1792" s="50">
        <v>21129.857335084031</v>
      </c>
      <c r="M1792" s="50">
        <v>21580.428585068959</v>
      </c>
      <c r="N1792" s="50">
        <v>22343.644068289566</v>
      </c>
      <c r="O1792" s="284">
        <v>22095.633379775489</v>
      </c>
      <c r="P1792" s="50">
        <v>22906.866905866234</v>
      </c>
      <c r="Q1792" s="50">
        <v>23622.274281325983</v>
      </c>
      <c r="R1792" s="50">
        <v>24277.76984411267</v>
      </c>
      <c r="S1792" s="50">
        <v>24891.747045894394</v>
      </c>
      <c r="T1792" s="50">
        <v>25457.388268700844</v>
      </c>
    </row>
    <row r="1793" spans="1:20" x14ac:dyDescent="0.25">
      <c r="A1793" t="str">
        <f t="shared" si="34"/>
        <v>330 gezondheidsinrichtingen en -diensten</v>
      </c>
      <c r="B1793" s="10">
        <v>330</v>
      </c>
      <c r="C1793" s="3" t="s">
        <v>20</v>
      </c>
      <c r="D1793" s="194"/>
      <c r="E1793" s="193">
        <v>0.10814990343833952</v>
      </c>
      <c r="F1793" s="193">
        <v>0.11848171125362204</v>
      </c>
      <c r="G1793" s="193">
        <v>0.13114930981069106</v>
      </c>
      <c r="H1793" s="193">
        <v>0.14745646558343861</v>
      </c>
      <c r="I1793" s="193">
        <v>0.15538865835065951</v>
      </c>
      <c r="J1793" s="193">
        <v>0.17239452319661422</v>
      </c>
      <c r="K1793" s="193">
        <v>0.18722818013638398</v>
      </c>
      <c r="L1793" s="193">
        <v>0.19690658036159533</v>
      </c>
      <c r="M1793" s="193">
        <v>0.20653311641515076</v>
      </c>
      <c r="N1793" s="193">
        <v>0.21769422376416953</v>
      </c>
      <c r="O1793" s="285">
        <v>0.22070010645013216</v>
      </c>
      <c r="P1793" s="193">
        <v>0.23176020929396471</v>
      </c>
      <c r="Q1793" s="193">
        <v>0.22926896800833113</v>
      </c>
      <c r="R1793" s="193">
        <v>0.22358100379135037</v>
      </c>
      <c r="S1793" s="193">
        <v>0.21687381794153593</v>
      </c>
      <c r="T1793" s="193">
        <v>0.2091411720270567</v>
      </c>
    </row>
    <row r="1794" spans="1:20" x14ac:dyDescent="0.25">
      <c r="A1794" t="str">
        <f t="shared" si="34"/>
        <v>330 gezondheidsinrichtingen en -diensten</v>
      </c>
      <c r="B1794" s="10">
        <v>330</v>
      </c>
      <c r="C1794" s="3" t="s">
        <v>29</v>
      </c>
      <c r="D1794" s="194"/>
      <c r="E1794" s="50">
        <v>16214.825678753072</v>
      </c>
      <c r="F1794" s="50">
        <v>17398.1886621339</v>
      </c>
      <c r="G1794" s="50">
        <v>18329.51039892263</v>
      </c>
      <c r="H1794" s="50">
        <v>19134.761475034375</v>
      </c>
      <c r="I1794" s="50">
        <v>18950.152607812506</v>
      </c>
      <c r="J1794" s="50">
        <v>20224.461876121259</v>
      </c>
      <c r="K1794" s="50">
        <v>21163.73177730697</v>
      </c>
      <c r="L1794" s="50">
        <v>21129.857335084031</v>
      </c>
      <c r="M1794" s="50">
        <v>21580.428585068959</v>
      </c>
      <c r="N1794" s="50">
        <v>22343.644068289566</v>
      </c>
      <c r="O1794" s="284">
        <v>22095.633379775489</v>
      </c>
      <c r="P1794" s="50">
        <v>22906.866905866234</v>
      </c>
      <c r="Q1794" s="50">
        <v>23622.274281325983</v>
      </c>
      <c r="R1794" s="50">
        <v>24277.76984411267</v>
      </c>
      <c r="S1794" s="50">
        <v>24891.747045894394</v>
      </c>
      <c r="T1794" s="50">
        <v>25457.388268700844</v>
      </c>
    </row>
    <row r="1795" spans="1:20" x14ac:dyDescent="0.25">
      <c r="A1795" t="str">
        <f t="shared" ref="A1795:A1858" si="35">VLOOKUP(B1795,$AN$3:$AO$60,2)</f>
        <v>331 vlaamse welzijns- en gezondheidssector</v>
      </c>
      <c r="B1795" s="10">
        <v>331</v>
      </c>
      <c r="C1795" s="3" t="s">
        <v>25</v>
      </c>
      <c r="D1795" s="50">
        <v>9949</v>
      </c>
      <c r="E1795" s="50">
        <v>10491</v>
      </c>
      <c r="F1795" s="50">
        <v>10899</v>
      </c>
      <c r="G1795" s="50">
        <v>11449</v>
      </c>
      <c r="H1795" s="50">
        <v>11856</v>
      </c>
      <c r="I1795" s="50">
        <v>12572</v>
      </c>
      <c r="J1795" s="50">
        <v>13021</v>
      </c>
      <c r="K1795" s="50">
        <v>14025</v>
      </c>
      <c r="L1795" s="50">
        <v>14747</v>
      </c>
      <c r="M1795" s="50">
        <v>15231</v>
      </c>
      <c r="N1795" s="50">
        <v>16332.313932231124</v>
      </c>
      <c r="O1795" s="284">
        <v>17161.572945922253</v>
      </c>
      <c r="P1795" s="50">
        <v>18032.936863709725</v>
      </c>
      <c r="Q1795" s="50">
        <v>18948.543525423658</v>
      </c>
      <c r="R1795" s="50">
        <v>19910.639317849418</v>
      </c>
      <c r="S1795" s="50">
        <v>20921.584686104641</v>
      </c>
      <c r="T1795" s="50">
        <v>21983.859924851826</v>
      </c>
    </row>
    <row r="1796" spans="1:20" x14ac:dyDescent="0.25">
      <c r="A1796" t="str">
        <f t="shared" si="35"/>
        <v>331 vlaamse welzijns- en gezondheidssector</v>
      </c>
      <c r="B1796" s="10">
        <v>331</v>
      </c>
      <c r="C1796" s="3" t="s">
        <v>83</v>
      </c>
      <c r="D1796" s="192"/>
      <c r="E1796" s="50">
        <v>542</v>
      </c>
      <c r="F1796" s="50">
        <v>408</v>
      </c>
      <c r="G1796" s="50">
        <v>550</v>
      </c>
      <c r="H1796" s="50">
        <v>407</v>
      </c>
      <c r="I1796" s="50">
        <v>716</v>
      </c>
      <c r="J1796" s="50">
        <v>449</v>
      </c>
      <c r="K1796" s="50">
        <v>1004</v>
      </c>
      <c r="L1796" s="50">
        <v>722</v>
      </c>
      <c r="M1796" s="50">
        <v>484</v>
      </c>
      <c r="N1796" s="50">
        <v>1101.3139322311235</v>
      </c>
      <c r="O1796" s="284">
        <v>829.25901369112944</v>
      </c>
      <c r="P1796" s="50">
        <v>871.36391778747202</v>
      </c>
      <c r="Q1796" s="50">
        <v>915.60666171393314</v>
      </c>
      <c r="R1796" s="50">
        <v>962.09579242576001</v>
      </c>
      <c r="S1796" s="50">
        <v>1010.945368255223</v>
      </c>
      <c r="T1796" s="50">
        <v>1062.2752387471846</v>
      </c>
    </row>
    <row r="1797" spans="1:20" x14ac:dyDescent="0.25">
      <c r="A1797" t="str">
        <f t="shared" si="35"/>
        <v>331 vlaamse welzijns- en gezondheidssector</v>
      </c>
      <c r="B1797" s="10">
        <v>331</v>
      </c>
      <c r="C1797" s="3" t="s">
        <v>84</v>
      </c>
      <c r="D1797" s="192"/>
      <c r="E1797" s="193">
        <v>1.0544778369685395</v>
      </c>
      <c r="F1797" s="193">
        <v>1.0388904775521877</v>
      </c>
      <c r="G1797" s="193">
        <v>1.050463345261033</v>
      </c>
      <c r="H1797" s="193">
        <v>1.0355489562407196</v>
      </c>
      <c r="I1797" s="193">
        <v>1.060391363022942</v>
      </c>
      <c r="J1797" s="193">
        <v>1.0357142857142858</v>
      </c>
      <c r="K1797" s="193">
        <v>1.0771062130404732</v>
      </c>
      <c r="L1797" s="193">
        <v>1.0514795008912656</v>
      </c>
      <c r="M1797" s="193">
        <v>1.0328202346239914</v>
      </c>
      <c r="N1797" s="193">
        <v>1.0723073949334334</v>
      </c>
      <c r="O1797" s="285">
        <v>1.0507741289527028</v>
      </c>
      <c r="P1797" s="193">
        <v>1.0507741289527028</v>
      </c>
      <c r="Q1797" s="193">
        <v>1.0507741289527022</v>
      </c>
      <c r="R1797" s="193">
        <v>1.0507741289527026</v>
      </c>
      <c r="S1797" s="193">
        <v>1.0507741289527019</v>
      </c>
      <c r="T1797" s="193">
        <v>1.0507741289527035</v>
      </c>
    </row>
    <row r="1798" spans="1:20" x14ac:dyDescent="0.25">
      <c r="A1798" t="str">
        <f t="shared" si="35"/>
        <v>331 vlaamse welzijns- en gezondheidssector</v>
      </c>
      <c r="B1798" s="10">
        <v>331</v>
      </c>
      <c r="C1798" s="3" t="s">
        <v>8</v>
      </c>
      <c r="D1798" s="50">
        <v>58</v>
      </c>
      <c r="E1798" s="50">
        <v>70</v>
      </c>
      <c r="F1798" s="50">
        <v>61</v>
      </c>
      <c r="G1798" s="50">
        <v>78</v>
      </c>
      <c r="H1798" s="50">
        <v>89</v>
      </c>
      <c r="I1798" s="50">
        <v>76</v>
      </c>
      <c r="J1798" s="50">
        <v>74</v>
      </c>
      <c r="K1798" s="50">
        <v>105</v>
      </c>
      <c r="L1798" s="50">
        <v>111</v>
      </c>
      <c r="M1798" s="50">
        <v>136</v>
      </c>
      <c r="N1798" s="50">
        <v>107.85623040483979</v>
      </c>
      <c r="O1798" s="284">
        <v>112.51242828393605</v>
      </c>
      <c r="P1798" s="50">
        <v>119.07839618260179</v>
      </c>
      <c r="Q1798" s="50">
        <v>125.71190790305803</v>
      </c>
      <c r="R1798" s="50">
        <v>132.25960255035261</v>
      </c>
      <c r="S1798" s="50">
        <v>139.27081261403777</v>
      </c>
      <c r="T1798" s="50">
        <v>144.3348011175095</v>
      </c>
    </row>
    <row r="1799" spans="1:20" x14ac:dyDescent="0.25">
      <c r="A1799" t="str">
        <f t="shared" si="35"/>
        <v>331 vlaamse welzijns- en gezondheidssector</v>
      </c>
      <c r="B1799" s="10">
        <v>331</v>
      </c>
      <c r="C1799" s="3" t="s">
        <v>9</v>
      </c>
      <c r="D1799" s="50">
        <v>1613</v>
      </c>
      <c r="E1799" s="50">
        <v>1689</v>
      </c>
      <c r="F1799" s="50">
        <v>1628</v>
      </c>
      <c r="G1799" s="50">
        <v>1600</v>
      </c>
      <c r="H1799" s="50">
        <v>1627</v>
      </c>
      <c r="I1799" s="50">
        <v>1705</v>
      </c>
      <c r="J1799" s="50">
        <v>1720</v>
      </c>
      <c r="K1799" s="50">
        <v>1899</v>
      </c>
      <c r="L1799" s="50">
        <v>1859</v>
      </c>
      <c r="M1799" s="50">
        <v>1849</v>
      </c>
      <c r="N1799" s="50">
        <v>2160.7700984018547</v>
      </c>
      <c r="O1799" s="284">
        <v>2254.0514333013716</v>
      </c>
      <c r="P1799" s="50">
        <v>2385.5927179286041</v>
      </c>
      <c r="Q1799" s="50">
        <v>2518.4871619413343</v>
      </c>
      <c r="R1799" s="50">
        <v>2649.6623639137651</v>
      </c>
      <c r="S1799" s="50">
        <v>2790.1235408189914</v>
      </c>
      <c r="T1799" s="50">
        <v>2891.5744713390104</v>
      </c>
    </row>
    <row r="1800" spans="1:20" x14ac:dyDescent="0.25">
      <c r="A1800" t="str">
        <f t="shared" si="35"/>
        <v>331 vlaamse welzijns- en gezondheidssector</v>
      </c>
      <c r="B1800" s="10">
        <v>331</v>
      </c>
      <c r="C1800" s="3" t="s">
        <v>10</v>
      </c>
      <c r="D1800" s="50">
        <v>1754</v>
      </c>
      <c r="E1800" s="50">
        <v>1894</v>
      </c>
      <c r="F1800" s="50">
        <v>2116</v>
      </c>
      <c r="G1800" s="50">
        <v>2341</v>
      </c>
      <c r="H1800" s="50">
        <v>2401</v>
      </c>
      <c r="I1800" s="50">
        <v>2499</v>
      </c>
      <c r="J1800" s="50">
        <v>2535</v>
      </c>
      <c r="K1800" s="50">
        <v>2686</v>
      </c>
      <c r="L1800" s="50">
        <v>2664</v>
      </c>
      <c r="M1800" s="50">
        <v>2680</v>
      </c>
      <c r="N1800" s="50">
        <v>2962.9036720770091</v>
      </c>
      <c r="O1800" s="284">
        <v>3090.8134436507844</v>
      </c>
      <c r="P1800" s="50">
        <v>3271.1862447831286</v>
      </c>
      <c r="Q1800" s="50">
        <v>3453.4145329546363</v>
      </c>
      <c r="R1800" s="50">
        <v>3633.2853521116676</v>
      </c>
      <c r="S1800" s="50">
        <v>3825.8893395254895</v>
      </c>
      <c r="T1800" s="50">
        <v>3965.0014712583907</v>
      </c>
    </row>
    <row r="1801" spans="1:20" x14ac:dyDescent="0.25">
      <c r="A1801" t="str">
        <f t="shared" si="35"/>
        <v>331 vlaamse welzijns- en gezondheidssector</v>
      </c>
      <c r="B1801" s="10">
        <v>331</v>
      </c>
      <c r="C1801" s="3" t="s">
        <v>11</v>
      </c>
      <c r="D1801" s="50">
        <v>1445</v>
      </c>
      <c r="E1801" s="50">
        <v>1531</v>
      </c>
      <c r="F1801" s="50">
        <v>1578</v>
      </c>
      <c r="G1801" s="50">
        <v>1647</v>
      </c>
      <c r="H1801" s="50">
        <v>1669</v>
      </c>
      <c r="I1801" s="50">
        <v>1851</v>
      </c>
      <c r="J1801" s="50">
        <v>1984</v>
      </c>
      <c r="K1801" s="50">
        <v>2239</v>
      </c>
      <c r="L1801" s="50">
        <v>2479</v>
      </c>
      <c r="M1801" s="50">
        <v>2569</v>
      </c>
      <c r="N1801" s="50">
        <v>2684.7402675491089</v>
      </c>
      <c r="O1801" s="284">
        <v>2829.2114359635079</v>
      </c>
      <c r="P1801" s="50">
        <v>2895.6031829356843</v>
      </c>
      <c r="Q1801" s="50">
        <v>2974.8957883489147</v>
      </c>
      <c r="R1801" s="50">
        <v>3080.2972906302998</v>
      </c>
      <c r="S1801" s="50">
        <v>3232.056346867877</v>
      </c>
      <c r="T1801" s="50">
        <v>3401.8499031598585</v>
      </c>
    </row>
    <row r="1802" spans="1:20" x14ac:dyDescent="0.25">
      <c r="A1802" t="str">
        <f t="shared" si="35"/>
        <v>331 vlaamse welzijns- en gezondheidssector</v>
      </c>
      <c r="B1802" s="10">
        <v>331</v>
      </c>
      <c r="C1802" s="3" t="s">
        <v>12</v>
      </c>
      <c r="D1802" s="50">
        <v>1127</v>
      </c>
      <c r="E1802" s="50">
        <v>1183</v>
      </c>
      <c r="F1802" s="50">
        <v>1295</v>
      </c>
      <c r="G1802" s="50">
        <v>1360</v>
      </c>
      <c r="H1802" s="50">
        <v>1463</v>
      </c>
      <c r="I1802" s="50">
        <v>1556</v>
      </c>
      <c r="J1802" s="50">
        <v>1623</v>
      </c>
      <c r="K1802" s="50">
        <v>1656</v>
      </c>
      <c r="L1802" s="50">
        <v>1807</v>
      </c>
      <c r="M1802" s="50">
        <v>1927</v>
      </c>
      <c r="N1802" s="50">
        <v>2095.9545836358307</v>
      </c>
      <c r="O1802" s="284">
        <v>2250.1818850176223</v>
      </c>
      <c r="P1802" s="50">
        <v>2490.5880108404513</v>
      </c>
      <c r="Q1802" s="50">
        <v>2681.3273049438722</v>
      </c>
      <c r="R1802" s="50">
        <v>2842.3087190064125</v>
      </c>
      <c r="S1802" s="50">
        <v>2970.3622696467264</v>
      </c>
      <c r="T1802" s="50">
        <v>3130.2033212735423</v>
      </c>
    </row>
    <row r="1803" spans="1:20" x14ac:dyDescent="0.25">
      <c r="A1803" t="str">
        <f t="shared" si="35"/>
        <v>331 vlaamse welzijns- en gezondheidssector</v>
      </c>
      <c r="B1803" s="10">
        <v>331</v>
      </c>
      <c r="C1803" s="3" t="s">
        <v>13</v>
      </c>
      <c r="D1803" s="50">
        <v>948</v>
      </c>
      <c r="E1803" s="50">
        <v>977</v>
      </c>
      <c r="F1803" s="50">
        <v>1013</v>
      </c>
      <c r="G1803" s="50">
        <v>1104</v>
      </c>
      <c r="H1803" s="50">
        <v>1169</v>
      </c>
      <c r="I1803" s="50">
        <v>1240</v>
      </c>
      <c r="J1803" s="50">
        <v>1323</v>
      </c>
      <c r="K1803" s="50">
        <v>1486</v>
      </c>
      <c r="L1803" s="50">
        <v>1590</v>
      </c>
      <c r="M1803" s="50">
        <v>1686</v>
      </c>
      <c r="N1803" s="50">
        <v>1750.0302390143379</v>
      </c>
      <c r="O1803" s="284">
        <v>1815.9727938318988</v>
      </c>
      <c r="P1803" s="50">
        <v>1879.6289211504943</v>
      </c>
      <c r="Q1803" s="50">
        <v>2010.1822981665748</v>
      </c>
      <c r="R1803" s="50">
        <v>2132.0081360550239</v>
      </c>
      <c r="S1803" s="50">
        <v>2318.9373249161445</v>
      </c>
      <c r="T1803" s="50">
        <v>2489.572437187961</v>
      </c>
    </row>
    <row r="1804" spans="1:20" x14ac:dyDescent="0.25">
      <c r="A1804" t="str">
        <f t="shared" si="35"/>
        <v>331 vlaamse welzijns- en gezondheidssector</v>
      </c>
      <c r="B1804" s="10">
        <v>331</v>
      </c>
      <c r="C1804" s="3" t="s">
        <v>14</v>
      </c>
      <c r="D1804" s="50">
        <v>984</v>
      </c>
      <c r="E1804" s="50">
        <v>973</v>
      </c>
      <c r="F1804" s="50">
        <v>949</v>
      </c>
      <c r="G1804" s="50">
        <v>937</v>
      </c>
      <c r="H1804" s="50">
        <v>994</v>
      </c>
      <c r="I1804" s="50">
        <v>1045</v>
      </c>
      <c r="J1804" s="50">
        <v>1080</v>
      </c>
      <c r="K1804" s="50">
        <v>1147</v>
      </c>
      <c r="L1804" s="50">
        <v>1244</v>
      </c>
      <c r="M1804" s="50">
        <v>1321</v>
      </c>
      <c r="N1804" s="50">
        <v>1412.2693007555936</v>
      </c>
      <c r="O1804" s="284">
        <v>1522.3349911595392</v>
      </c>
      <c r="P1804" s="50">
        <v>1657.558573767536</v>
      </c>
      <c r="Q1804" s="50">
        <v>1739.1221177234011</v>
      </c>
      <c r="R1804" s="50">
        <v>1865.3688206480385</v>
      </c>
      <c r="S1804" s="50">
        <v>1936.2110575614352</v>
      </c>
      <c r="T1804" s="50">
        <v>2009.1690562035189</v>
      </c>
    </row>
    <row r="1805" spans="1:20" x14ac:dyDescent="0.25">
      <c r="A1805" t="str">
        <f t="shared" si="35"/>
        <v>331 vlaamse welzijns- en gezondheidssector</v>
      </c>
      <c r="B1805" s="10">
        <v>331</v>
      </c>
      <c r="C1805" s="3" t="s">
        <v>15</v>
      </c>
      <c r="D1805" s="50">
        <v>983</v>
      </c>
      <c r="E1805" s="50">
        <v>1020</v>
      </c>
      <c r="F1805" s="50">
        <v>1032</v>
      </c>
      <c r="G1805" s="50">
        <v>1070</v>
      </c>
      <c r="H1805" s="50">
        <v>1044</v>
      </c>
      <c r="I1805" s="50">
        <v>1069</v>
      </c>
      <c r="J1805" s="50">
        <v>1045</v>
      </c>
      <c r="K1805" s="50">
        <v>1051</v>
      </c>
      <c r="L1805" s="50">
        <v>1103</v>
      </c>
      <c r="M1805" s="50">
        <v>1128</v>
      </c>
      <c r="N1805" s="50">
        <v>1165.3395329105306</v>
      </c>
      <c r="O1805" s="284">
        <v>1217.6006063522852</v>
      </c>
      <c r="P1805" s="50">
        <v>1272.8958528233022</v>
      </c>
      <c r="Q1805" s="50">
        <v>1363.9809624093864</v>
      </c>
      <c r="R1805" s="50">
        <v>1454.238191327117</v>
      </c>
      <c r="S1805" s="50">
        <v>1554.8057155476938</v>
      </c>
      <c r="T1805" s="50">
        <v>1675.8904619090702</v>
      </c>
    </row>
    <row r="1806" spans="1:20" x14ac:dyDescent="0.25">
      <c r="A1806" t="str">
        <f t="shared" si="35"/>
        <v>331 vlaamse welzijns- en gezondheidssector</v>
      </c>
      <c r="B1806" s="10">
        <v>331</v>
      </c>
      <c r="C1806" s="3" t="s">
        <v>16</v>
      </c>
      <c r="D1806" s="50">
        <v>752</v>
      </c>
      <c r="E1806" s="50">
        <v>819</v>
      </c>
      <c r="F1806" s="50">
        <v>857</v>
      </c>
      <c r="G1806" s="50">
        <v>884</v>
      </c>
      <c r="H1806" s="50">
        <v>928</v>
      </c>
      <c r="I1806" s="50">
        <v>1019</v>
      </c>
      <c r="J1806" s="50">
        <v>1052</v>
      </c>
      <c r="K1806" s="50">
        <v>1111</v>
      </c>
      <c r="L1806" s="50">
        <v>1181</v>
      </c>
      <c r="M1806" s="50">
        <v>1173</v>
      </c>
      <c r="N1806" s="50">
        <v>1180.8435593835304</v>
      </c>
      <c r="O1806" s="284">
        <v>1154.6403187696744</v>
      </c>
      <c r="P1806" s="50">
        <v>1104.6757929756704</v>
      </c>
      <c r="Q1806" s="50">
        <v>1136.9536460132042</v>
      </c>
      <c r="R1806" s="50">
        <v>1170.5695269454354</v>
      </c>
      <c r="S1806" s="50">
        <v>1210.8693481421999</v>
      </c>
      <c r="T1806" s="50">
        <v>1264.4403963172917</v>
      </c>
    </row>
    <row r="1807" spans="1:20" x14ac:dyDescent="0.25">
      <c r="A1807" t="str">
        <f t="shared" si="35"/>
        <v>331 vlaamse welzijns- en gezondheidssector</v>
      </c>
      <c r="B1807" s="10">
        <v>331</v>
      </c>
      <c r="C1807" s="3" t="s">
        <v>17</v>
      </c>
      <c r="D1807" s="50">
        <v>269</v>
      </c>
      <c r="E1807" s="50">
        <v>307</v>
      </c>
      <c r="F1807" s="50">
        <v>338</v>
      </c>
      <c r="G1807" s="50">
        <v>400</v>
      </c>
      <c r="H1807" s="50">
        <v>440</v>
      </c>
      <c r="I1807" s="50">
        <v>478</v>
      </c>
      <c r="J1807" s="50">
        <v>551</v>
      </c>
      <c r="K1807" s="50">
        <v>596</v>
      </c>
      <c r="L1807" s="50">
        <v>646</v>
      </c>
      <c r="M1807" s="50">
        <v>704</v>
      </c>
      <c r="N1807" s="50">
        <v>743.40242468894155</v>
      </c>
      <c r="O1807" s="284">
        <v>772.3755436248606</v>
      </c>
      <c r="P1807" s="50">
        <v>810.40156161562356</v>
      </c>
      <c r="Q1807" s="50">
        <v>805.82485030625514</v>
      </c>
      <c r="R1807" s="50">
        <v>790.99968488605168</v>
      </c>
      <c r="S1807" s="50">
        <v>793.40864716663964</v>
      </c>
      <c r="T1807" s="50">
        <v>773.56137899635746</v>
      </c>
    </row>
    <row r="1808" spans="1:20" x14ac:dyDescent="0.25">
      <c r="A1808" t="str">
        <f t="shared" si="35"/>
        <v>331 vlaamse welzijns- en gezondheidssector</v>
      </c>
      <c r="B1808" s="10">
        <v>331</v>
      </c>
      <c r="C1808" s="3" t="s">
        <v>85</v>
      </c>
      <c r="D1808" s="50">
        <v>16</v>
      </c>
      <c r="E1808" s="50">
        <v>28</v>
      </c>
      <c r="F1808" s="50">
        <v>32</v>
      </c>
      <c r="G1808" s="50">
        <v>28</v>
      </c>
      <c r="H1808" s="50">
        <v>32</v>
      </c>
      <c r="I1808" s="50">
        <v>34</v>
      </c>
      <c r="J1808" s="50">
        <v>34</v>
      </c>
      <c r="K1808" s="50">
        <v>49</v>
      </c>
      <c r="L1808" s="50">
        <v>63</v>
      </c>
      <c r="M1808" s="50">
        <v>58</v>
      </c>
      <c r="N1808" s="50">
        <v>68.204023409544021</v>
      </c>
      <c r="O1808" s="284">
        <v>141.87806596676967</v>
      </c>
      <c r="P1808" s="50">
        <v>145.7276087066227</v>
      </c>
      <c r="Q1808" s="50">
        <v>138.64295471302475</v>
      </c>
      <c r="R1808" s="50">
        <v>159.64162977525763</v>
      </c>
      <c r="S1808" s="50">
        <v>149.65028329741887</v>
      </c>
      <c r="T1808" s="50">
        <v>238.2622260893184</v>
      </c>
    </row>
    <row r="1809" spans="1:20" x14ac:dyDescent="0.25">
      <c r="A1809" t="str">
        <f t="shared" si="35"/>
        <v>331 vlaamse welzijns- en gezondheidssector</v>
      </c>
      <c r="B1809" s="10">
        <v>331</v>
      </c>
      <c r="C1809" s="3" t="s">
        <v>6</v>
      </c>
      <c r="D1809" s="50">
        <v>1037</v>
      </c>
      <c r="E1809" s="50">
        <v>1154</v>
      </c>
      <c r="F1809" s="50">
        <v>1227</v>
      </c>
      <c r="G1809" s="50">
        <v>1312</v>
      </c>
      <c r="H1809" s="50">
        <v>1400</v>
      </c>
      <c r="I1809" s="50">
        <v>1531</v>
      </c>
      <c r="J1809" s="50">
        <v>1637</v>
      </c>
      <c r="K1809" s="50">
        <v>1756</v>
      </c>
      <c r="L1809" s="50">
        <v>1890</v>
      </c>
      <c r="M1809" s="50">
        <v>1935</v>
      </c>
      <c r="N1809" s="50">
        <v>1992.450007482016</v>
      </c>
      <c r="O1809" s="284">
        <v>2068.8939283613045</v>
      </c>
      <c r="P1809" s="50">
        <v>2060.8049632979164</v>
      </c>
      <c r="Q1809" s="50">
        <v>2081.4214510324841</v>
      </c>
      <c r="R1809" s="50">
        <v>2121.2108416067449</v>
      </c>
      <c r="S1809" s="50">
        <v>2153.9282786062586</v>
      </c>
      <c r="T1809" s="50">
        <v>2276.2640014029676</v>
      </c>
    </row>
    <row r="1810" spans="1:20" x14ac:dyDescent="0.25">
      <c r="A1810" t="str">
        <f t="shared" si="35"/>
        <v>331 vlaamse welzijns- en gezondheidssector</v>
      </c>
      <c r="B1810" s="10">
        <v>331</v>
      </c>
      <c r="C1810" s="3" t="s">
        <v>86</v>
      </c>
      <c r="D1810" s="193">
        <v>1.0490748426849588</v>
      </c>
      <c r="E1810" s="192"/>
      <c r="F1810" s="192"/>
      <c r="G1810" s="192"/>
      <c r="H1810" s="192"/>
      <c r="I1810" s="192"/>
      <c r="J1810" s="192"/>
      <c r="K1810" s="192"/>
      <c r="L1810" s="192"/>
      <c r="M1810" s="192"/>
      <c r="N1810" s="192"/>
      <c r="O1810" s="286"/>
      <c r="P1810" s="192"/>
      <c r="Q1810" s="192"/>
      <c r="R1810" s="192"/>
      <c r="S1810" s="192"/>
      <c r="T1810" s="192"/>
    </row>
    <row r="1811" spans="1:20" x14ac:dyDescent="0.25">
      <c r="A1811" t="str">
        <f t="shared" si="35"/>
        <v>331 vlaamse welzijns- en gezondheidssector</v>
      </c>
      <c r="B1811" s="10">
        <v>331</v>
      </c>
      <c r="C1811" s="3" t="s">
        <v>87</v>
      </c>
      <c r="D1811" s="192"/>
      <c r="E1811" s="193">
        <v>-2.7014971417903544E-3</v>
      </c>
      <c r="F1811" s="193">
        <v>5.0921825663855502E-3</v>
      </c>
      <c r="G1811" s="193">
        <v>-6.9425128803712877E-4</v>
      </c>
      <c r="H1811" s="193">
        <v>6.7629432221195662E-3</v>
      </c>
      <c r="I1811" s="193">
        <v>-5.6582601689916245E-3</v>
      </c>
      <c r="J1811" s="193">
        <v>6.6802784853364772E-3</v>
      </c>
      <c r="K1811" s="193">
        <v>-1.4015685177757198E-2</v>
      </c>
      <c r="L1811" s="193">
        <v>-1.2023291031534322E-3</v>
      </c>
      <c r="M1811" s="193">
        <v>8.127304030483673E-3</v>
      </c>
      <c r="N1811" s="193">
        <v>-1.1616276124237324E-2</v>
      </c>
      <c r="O1811" s="285">
        <v>-8.4964313387203561E-4</v>
      </c>
      <c r="P1811" s="193">
        <v>-8.4964313387203561E-4</v>
      </c>
      <c r="Q1811" s="193">
        <v>-8.4964313387170254E-4</v>
      </c>
      <c r="R1811" s="193">
        <v>-8.4964313387192458E-4</v>
      </c>
      <c r="S1811" s="193">
        <v>-8.4964313387159152E-4</v>
      </c>
      <c r="T1811" s="193">
        <v>-8.4964313387236867E-4</v>
      </c>
    </row>
    <row r="1812" spans="1:20" x14ac:dyDescent="0.25">
      <c r="A1812" t="str">
        <f t="shared" si="35"/>
        <v>331 vlaamse welzijns- en gezondheidssector</v>
      </c>
      <c r="B1812" s="10">
        <v>331</v>
      </c>
      <c r="C1812" s="3" t="s">
        <v>88</v>
      </c>
      <c r="D1812" s="194"/>
      <c r="E1812" s="50">
        <v>32.802507837444345</v>
      </c>
      <c r="F1812" s="50">
        <v>40.134791176487902</v>
      </c>
      <c r="G1812" s="50">
        <v>34.621631274391099</v>
      </c>
      <c r="H1812" s="50">
        <v>44.851943784948055</v>
      </c>
      <c r="I1812" s="50">
        <v>50.071730806657477</v>
      </c>
      <c r="J1812" s="50">
        <v>43.695611424312844</v>
      </c>
      <c r="K1812" s="50">
        <v>41.014225602077786</v>
      </c>
      <c r="L1812" s="50">
        <v>59.541263039430255</v>
      </c>
      <c r="M1812" s="50">
        <v>63.979210205231418</v>
      </c>
      <c r="N1812" s="50">
        <v>75.70381533239464</v>
      </c>
      <c r="O1812" s="284">
        <v>61.198955426553475</v>
      </c>
      <c r="P1812" s="50">
        <v>63.840939532529035</v>
      </c>
      <c r="Q1812" s="50">
        <v>67.566550702642758</v>
      </c>
      <c r="R1812" s="50">
        <v>71.3304870703234</v>
      </c>
      <c r="S1812" s="50">
        <v>75.045729772227503</v>
      </c>
      <c r="T1812" s="50">
        <v>79.023976838373855</v>
      </c>
    </row>
    <row r="1813" spans="1:20" x14ac:dyDescent="0.25">
      <c r="A1813" t="str">
        <f t="shared" si="35"/>
        <v>331 vlaamse welzijns- en gezondheidssector</v>
      </c>
      <c r="B1813" s="10">
        <v>331</v>
      </c>
      <c r="C1813" s="3" t="s">
        <v>89</v>
      </c>
      <c r="D1813" s="194"/>
      <c r="E1813" s="50">
        <v>559.09901353259954</v>
      </c>
      <c r="F1813" s="50">
        <v>598.6057034874691</v>
      </c>
      <c r="G1813" s="50">
        <v>567.56611864983086</v>
      </c>
      <c r="H1813" s="50">
        <v>569.73605042984377</v>
      </c>
      <c r="I1813" s="50">
        <v>559.14104836350941</v>
      </c>
      <c r="J1813" s="50">
        <v>606.98403536308706</v>
      </c>
      <c r="K1813" s="50">
        <v>576.72701336429395</v>
      </c>
      <c r="L1813" s="50">
        <v>661.07942270822741</v>
      </c>
      <c r="M1813" s="50">
        <v>664.49842033592358</v>
      </c>
      <c r="N1813" s="50">
        <v>624.41804670657427</v>
      </c>
      <c r="O1813" s="284">
        <v>752.96883962445736</v>
      </c>
      <c r="P1813" s="50">
        <v>785.47481448492908</v>
      </c>
      <c r="Q1813" s="50">
        <v>831.3133275788191</v>
      </c>
      <c r="R1813" s="50">
        <v>877.623379432467</v>
      </c>
      <c r="S1813" s="50">
        <v>923.33432280850673</v>
      </c>
      <c r="T1813" s="50">
        <v>972.28117257509382</v>
      </c>
    </row>
    <row r="1814" spans="1:20" x14ac:dyDescent="0.25">
      <c r="A1814" t="str">
        <f t="shared" si="35"/>
        <v>331 vlaamse welzijns- en gezondheidssector</v>
      </c>
      <c r="B1814" s="10">
        <v>331</v>
      </c>
      <c r="C1814" s="3" t="s">
        <v>90</v>
      </c>
      <c r="D1814" s="194"/>
      <c r="E1814" s="50">
        <v>404.16396515613792</v>
      </c>
      <c r="F1814" s="50">
        <v>451.18457600680921</v>
      </c>
      <c r="G1814" s="50">
        <v>491.82484093257818</v>
      </c>
      <c r="H1814" s="50">
        <v>561.5791981248201</v>
      </c>
      <c r="I1814" s="50">
        <v>546.14920441176218</v>
      </c>
      <c r="J1814" s="50">
        <v>599.27501677063276</v>
      </c>
      <c r="K1814" s="50">
        <v>555.44376233156618</v>
      </c>
      <c r="L1814" s="50">
        <v>622.94604152588738</v>
      </c>
      <c r="M1814" s="50">
        <v>642.69787112108588</v>
      </c>
      <c r="N1814" s="50">
        <v>593.64512358043419</v>
      </c>
      <c r="O1814" s="284">
        <v>688.21143544062522</v>
      </c>
      <c r="P1814" s="50">
        <v>717.92180649698889</v>
      </c>
      <c r="Q1814" s="50">
        <v>759.81808059850948</v>
      </c>
      <c r="R1814" s="50">
        <v>802.14533982138028</v>
      </c>
      <c r="S1814" s="50">
        <v>843.92501555385809</v>
      </c>
      <c r="T1814" s="50">
        <v>888.66230077134412</v>
      </c>
    </row>
    <row r="1815" spans="1:20" x14ac:dyDescent="0.25">
      <c r="A1815" t="str">
        <f t="shared" si="35"/>
        <v>331 vlaamse welzijns- en gezondheidssector</v>
      </c>
      <c r="B1815" s="10">
        <v>331</v>
      </c>
      <c r="C1815" s="3" t="s">
        <v>91</v>
      </c>
      <c r="D1815" s="194"/>
      <c r="E1815" s="50">
        <v>248.55436730295875</v>
      </c>
      <c r="F1815" s="50">
        <v>275.27934601441444</v>
      </c>
      <c r="G1815" s="50">
        <v>274.59912364861975</v>
      </c>
      <c r="H1815" s="50">
        <v>298.88830902190153</v>
      </c>
      <c r="I1815" s="50">
        <v>282.14975699108771</v>
      </c>
      <c r="J1815" s="50">
        <v>335.75607075347727</v>
      </c>
      <c r="K1815" s="50">
        <v>318.82037739274568</v>
      </c>
      <c r="L1815" s="50">
        <v>388.48689910101649</v>
      </c>
      <c r="M1815" s="50">
        <v>453.257246233427</v>
      </c>
      <c r="N1815" s="50">
        <v>418.99147577077264</v>
      </c>
      <c r="O1815" s="284">
        <v>466.77376679869087</v>
      </c>
      <c r="P1815" s="50">
        <v>491.89178372185438</v>
      </c>
      <c r="Q1815" s="50">
        <v>503.43477214167706</v>
      </c>
      <c r="R1815" s="50">
        <v>517.22072699004013</v>
      </c>
      <c r="S1815" s="50">
        <v>535.54602155979717</v>
      </c>
      <c r="T1815" s="50">
        <v>561.9311237546134</v>
      </c>
    </row>
    <row r="1816" spans="1:20" x14ac:dyDescent="0.25">
      <c r="A1816" t="str">
        <f t="shared" si="35"/>
        <v>331 vlaamse welzijns- en gezondheidssector</v>
      </c>
      <c r="B1816" s="10">
        <v>331</v>
      </c>
      <c r="C1816" s="3" t="s">
        <v>92</v>
      </c>
      <c r="D1816" s="194"/>
      <c r="E1816" s="50">
        <v>151.20723311802823</v>
      </c>
      <c r="F1816" s="50">
        <v>167.94055910065265</v>
      </c>
      <c r="G1816" s="50">
        <v>176.34682516219564</v>
      </c>
      <c r="H1816" s="50">
        <v>195.3399947427599</v>
      </c>
      <c r="I1816" s="50">
        <v>191.96190613634678</v>
      </c>
      <c r="J1816" s="50">
        <v>223.36330883113493</v>
      </c>
      <c r="K1816" s="50">
        <v>199.39158865663185</v>
      </c>
      <c r="L1816" s="50">
        <v>224.66467909847319</v>
      </c>
      <c r="M1816" s="50">
        <v>262.0090547602486</v>
      </c>
      <c r="N1816" s="50">
        <v>241.36278098817198</v>
      </c>
      <c r="O1816" s="284">
        <v>285.09124513713482</v>
      </c>
      <c r="P1816" s="50">
        <v>306.06920607596533</v>
      </c>
      <c r="Q1816" s="50">
        <v>338.76919026671771</v>
      </c>
      <c r="R1816" s="50">
        <v>364.71350379196224</v>
      </c>
      <c r="S1816" s="50">
        <v>386.61015753501033</v>
      </c>
      <c r="T1816" s="50">
        <v>404.02797110850167</v>
      </c>
    </row>
    <row r="1817" spans="1:20" x14ac:dyDescent="0.25">
      <c r="A1817" t="str">
        <f t="shared" si="35"/>
        <v>331 vlaamse welzijns- en gezondheidssector</v>
      </c>
      <c r="B1817" s="10">
        <v>331</v>
      </c>
      <c r="C1817" s="3" t="s">
        <v>93</v>
      </c>
      <c r="D1817" s="194"/>
      <c r="E1817" s="50">
        <v>101.80031334504748</v>
      </c>
      <c r="F1817" s="50">
        <v>112.52888302648216</v>
      </c>
      <c r="G1817" s="50">
        <v>110.81363268543546</v>
      </c>
      <c r="H1817" s="50">
        <v>129.00100580409034</v>
      </c>
      <c r="I1817" s="50">
        <v>122.07578695407146</v>
      </c>
      <c r="J1817" s="50">
        <v>144.78992978170783</v>
      </c>
      <c r="K1817" s="50">
        <v>127.10075386501696</v>
      </c>
      <c r="L1817" s="50">
        <v>161.80082871674418</v>
      </c>
      <c r="M1817" s="50">
        <v>187.95882574010295</v>
      </c>
      <c r="N1817" s="50">
        <v>166.01960700241938</v>
      </c>
      <c r="O1817" s="284">
        <v>191.16656706797031</v>
      </c>
      <c r="P1817" s="50">
        <v>198.36987792919555</v>
      </c>
      <c r="Q1817" s="50">
        <v>205.32342825138454</v>
      </c>
      <c r="R1817" s="50">
        <v>219.58457662865519</v>
      </c>
      <c r="S1817" s="50">
        <v>232.89236222579555</v>
      </c>
      <c r="T1817" s="50">
        <v>253.31178728641871</v>
      </c>
    </row>
    <row r="1818" spans="1:20" x14ac:dyDescent="0.25">
      <c r="A1818" t="str">
        <f t="shared" si="35"/>
        <v>331 vlaamse welzijns- en gezondheidssector</v>
      </c>
      <c r="B1818" s="10">
        <v>331</v>
      </c>
      <c r="C1818" s="3" t="s">
        <v>94</v>
      </c>
      <c r="D1818" s="194"/>
      <c r="E1818" s="50">
        <v>84.666787165637828</v>
      </c>
      <c r="F1818" s="50">
        <v>91.303559209881982</v>
      </c>
      <c r="G1818" s="50">
        <v>83.560141579632841</v>
      </c>
      <c r="H1818" s="50">
        <v>89.490924090701725</v>
      </c>
      <c r="I1818" s="50">
        <v>82.588199545518847</v>
      </c>
      <c r="J1818" s="50">
        <v>99.719395152391769</v>
      </c>
      <c r="K1818" s="50">
        <v>80.70763844441683</v>
      </c>
      <c r="L1818" s="50">
        <v>100.41142061733544</v>
      </c>
      <c r="M1818" s="50">
        <v>120.50912137584288</v>
      </c>
      <c r="N1818" s="50">
        <v>101.88701786439849</v>
      </c>
      <c r="O1818" s="284">
        <v>124.13188598319555</v>
      </c>
      <c r="P1818" s="50">
        <v>133.80614692236236</v>
      </c>
      <c r="Q1818" s="50">
        <v>145.69166927249435</v>
      </c>
      <c r="R1818" s="50">
        <v>152.86072444723857</v>
      </c>
      <c r="S1818" s="50">
        <v>163.95722093329255</v>
      </c>
      <c r="T1818" s="50">
        <v>170.18392321353139</v>
      </c>
    </row>
    <row r="1819" spans="1:20" x14ac:dyDescent="0.25">
      <c r="A1819" t="str">
        <f t="shared" si="35"/>
        <v>331 vlaamse welzijns- en gezondheidssector</v>
      </c>
      <c r="B1819" s="10">
        <v>331</v>
      </c>
      <c r="C1819" s="3" t="s">
        <v>95</v>
      </c>
      <c r="D1819" s="192"/>
      <c r="E1819" s="50">
        <v>66.213185036972362</v>
      </c>
      <c r="F1819" s="50">
        <v>76.654994541110341</v>
      </c>
      <c r="G1819" s="50">
        <v>71.585218268535669</v>
      </c>
      <c r="H1819" s="50">
        <v>82.200306214368794</v>
      </c>
      <c r="I1819" s="50">
        <v>67.235179255755639</v>
      </c>
      <c r="J1819" s="50">
        <v>82.035114894659472</v>
      </c>
      <c r="K1819" s="50">
        <v>58.56607163429269</v>
      </c>
      <c r="L1819" s="50">
        <v>72.369173394831165</v>
      </c>
      <c r="M1819" s="50">
        <v>86.240345816904835</v>
      </c>
      <c r="N1819" s="50">
        <v>65.92426432479354</v>
      </c>
      <c r="O1819" s="284">
        <v>80.653300254803284</v>
      </c>
      <c r="P1819" s="50">
        <v>84.270295927651347</v>
      </c>
      <c r="Q1819" s="50">
        <v>88.097287109485023</v>
      </c>
      <c r="R1819" s="50">
        <v>94.401299360609613</v>
      </c>
      <c r="S1819" s="50">
        <v>100.64801388327542</v>
      </c>
      <c r="T1819" s="50">
        <v>107.60830528142691</v>
      </c>
    </row>
    <row r="1820" spans="1:20" x14ac:dyDescent="0.25">
      <c r="A1820" t="str">
        <f t="shared" si="35"/>
        <v>331 vlaamse welzijns- en gezondheidssector</v>
      </c>
      <c r="B1820" s="10">
        <v>331</v>
      </c>
      <c r="C1820" s="3" t="s">
        <v>96</v>
      </c>
      <c r="D1820" s="192"/>
      <c r="E1820" s="50">
        <v>49.342497806781232</v>
      </c>
      <c r="F1820" s="50">
        <v>60.121728074285734</v>
      </c>
      <c r="G1820" s="50">
        <v>57.95228498976693</v>
      </c>
      <c r="H1820" s="50">
        <v>66.370246214136003</v>
      </c>
      <c r="I1820" s="50">
        <v>58.146865885082995</v>
      </c>
      <c r="J1820" s="50">
        <v>76.421738493177983</v>
      </c>
      <c r="K1820" s="50">
        <v>57.124479096713223</v>
      </c>
      <c r="L1820" s="50">
        <v>74.563866998550552</v>
      </c>
      <c r="M1820" s="50">
        <v>90.280157149626689</v>
      </c>
      <c r="N1820" s="50">
        <v>66.509387029326916</v>
      </c>
      <c r="O1820" s="284">
        <v>79.667827988585941</v>
      </c>
      <c r="P1820" s="50">
        <v>77.899977159083988</v>
      </c>
      <c r="Q1820" s="50">
        <v>74.529026608643903</v>
      </c>
      <c r="R1820" s="50">
        <v>76.706712571530716</v>
      </c>
      <c r="S1820" s="50">
        <v>78.974671098731704</v>
      </c>
      <c r="T1820" s="50">
        <v>81.693574206226856</v>
      </c>
    </row>
    <row r="1821" spans="1:20" x14ac:dyDescent="0.25">
      <c r="A1821" t="str">
        <f t="shared" si="35"/>
        <v>331 vlaamse welzijns- en gezondheidssector</v>
      </c>
      <c r="B1821" s="10">
        <v>331</v>
      </c>
      <c r="C1821" s="3" t="s">
        <v>97</v>
      </c>
      <c r="D1821" s="192"/>
      <c r="E1821" s="50">
        <v>59.600117526749152</v>
      </c>
      <c r="F1821" s="50">
        <v>70.412124654469437</v>
      </c>
      <c r="G1821" s="50">
        <v>75.566329113591692</v>
      </c>
      <c r="H1821" s="50">
        <v>92.410486222514379</v>
      </c>
      <c r="I1821" s="50">
        <v>96.186205352676893</v>
      </c>
      <c r="J1821" s="50">
        <v>110.39101729172236</v>
      </c>
      <c r="K1821" s="50">
        <v>115.84642052318145</v>
      </c>
      <c r="L1821" s="50">
        <v>132.9443221656837</v>
      </c>
      <c r="M1821" s="50">
        <v>150.12431233156394</v>
      </c>
      <c r="N1821" s="50">
        <v>149.70348533179006</v>
      </c>
      <c r="O1821" s="284">
        <v>166.08623365605493</v>
      </c>
      <c r="P1821" s="50">
        <v>172.55922330678038</v>
      </c>
      <c r="Q1821" s="50">
        <v>181.05475399013267</v>
      </c>
      <c r="R1821" s="50">
        <v>180.03225430670446</v>
      </c>
      <c r="S1821" s="50">
        <v>176.72011029668238</v>
      </c>
      <c r="T1821" s="50">
        <v>177.25830530239452</v>
      </c>
    </row>
    <row r="1822" spans="1:20" x14ac:dyDescent="0.25">
      <c r="A1822" t="str">
        <f t="shared" si="35"/>
        <v>331 vlaamse welzijns- en gezondheidssector</v>
      </c>
      <c r="B1822" s="10">
        <v>331</v>
      </c>
      <c r="C1822" s="3" t="s">
        <v>98</v>
      </c>
      <c r="D1822" s="192"/>
      <c r="E1822" s="50">
        <v>5.7209966246357018</v>
      </c>
      <c r="F1822" s="50">
        <v>10.229967124941403</v>
      </c>
      <c r="G1822" s="50">
        <v>11.506225116591507</v>
      </c>
      <c r="H1822" s="50">
        <v>10.276748423301957</v>
      </c>
      <c r="I1822" s="50">
        <v>11.347376832400963</v>
      </c>
      <c r="J1822" s="50">
        <v>12.476098198673178</v>
      </c>
      <c r="K1822" s="50">
        <v>11.772435434127994</v>
      </c>
      <c r="L1822" s="50">
        <v>17.594011396840045</v>
      </c>
      <c r="M1822" s="50">
        <v>23.208638683356341</v>
      </c>
      <c r="N1822" s="50">
        <v>20.221555583322495</v>
      </c>
      <c r="O1822" s="284">
        <v>24.513490626143103</v>
      </c>
      <c r="P1822" s="50">
        <v>50.992983496704433</v>
      </c>
      <c r="Q1822" s="50">
        <v>52.376563601674057</v>
      </c>
      <c r="R1822" s="50">
        <v>49.830238757775909</v>
      </c>
      <c r="S1822" s="50">
        <v>57.377459560404446</v>
      </c>
      <c r="T1822" s="50">
        <v>53.786428328179753</v>
      </c>
    </row>
    <row r="1823" spans="1:20" x14ac:dyDescent="0.25">
      <c r="A1823" t="str">
        <f t="shared" si="35"/>
        <v>331 vlaamse welzijns- en gezondheidssector</v>
      </c>
      <c r="B1823" s="10">
        <v>331</v>
      </c>
      <c r="C1823" s="3" t="s">
        <v>26</v>
      </c>
      <c r="D1823" s="194"/>
      <c r="E1823" s="50">
        <v>114.66361195816609</v>
      </c>
      <c r="F1823" s="50">
        <v>140.76381985369656</v>
      </c>
      <c r="G1823" s="50">
        <v>145.02483921995014</v>
      </c>
      <c r="H1823" s="50">
        <v>169.05748085995236</v>
      </c>
      <c r="I1823" s="50">
        <v>165.68044807016085</v>
      </c>
      <c r="J1823" s="50">
        <v>199.28885398357352</v>
      </c>
      <c r="K1823" s="50">
        <v>184.74333505402268</v>
      </c>
      <c r="L1823" s="50">
        <v>225.10220056107428</v>
      </c>
      <c r="M1823" s="50">
        <v>263.61310816454699</v>
      </c>
      <c r="N1823" s="50">
        <v>236.43442794443948</v>
      </c>
      <c r="O1823" s="284">
        <v>270.26755227078399</v>
      </c>
      <c r="P1823" s="50">
        <v>301.45218396256882</v>
      </c>
      <c r="Q1823" s="50">
        <v>307.96034420045061</v>
      </c>
      <c r="R1823" s="50">
        <v>306.56920563601108</v>
      </c>
      <c r="S1823" s="50">
        <v>313.07224095581853</v>
      </c>
      <c r="T1823" s="50">
        <v>312.73830783680108</v>
      </c>
    </row>
    <row r="1824" spans="1:20" x14ac:dyDescent="0.25">
      <c r="A1824" t="str">
        <f t="shared" si="35"/>
        <v>331 vlaamse welzijns- en gezondheidssector</v>
      </c>
      <c r="B1824" s="10">
        <v>331</v>
      </c>
      <c r="C1824" s="3" t="s">
        <v>19</v>
      </c>
      <c r="D1824" s="194"/>
      <c r="E1824" s="50">
        <v>1763.1709844529923</v>
      </c>
      <c r="F1824" s="50">
        <v>1954.3962324170043</v>
      </c>
      <c r="G1824" s="50">
        <v>1955.9423714211698</v>
      </c>
      <c r="H1824" s="50">
        <v>2140.1452130733865</v>
      </c>
      <c r="I1824" s="50">
        <v>2067.0532605348703</v>
      </c>
      <c r="J1824" s="50">
        <v>2334.9073369549769</v>
      </c>
      <c r="K1824" s="50">
        <v>2142.5147663450648</v>
      </c>
      <c r="L1824" s="50">
        <v>2516.4019287630199</v>
      </c>
      <c r="M1824" s="50">
        <v>2744.7632037533135</v>
      </c>
      <c r="N1824" s="50">
        <v>2524.3865595143984</v>
      </c>
      <c r="O1824" s="284">
        <v>2920.4635480042143</v>
      </c>
      <c r="P1824" s="50">
        <v>3083.0970550540442</v>
      </c>
      <c r="Q1824" s="50">
        <v>3247.9746501221807</v>
      </c>
      <c r="R1824" s="50">
        <v>3406.4492431786875</v>
      </c>
      <c r="S1824" s="50">
        <v>3575.031085227582</v>
      </c>
      <c r="T1824" s="50">
        <v>3749.7688686661049</v>
      </c>
    </row>
    <row r="1825" spans="1:20" x14ac:dyDescent="0.25">
      <c r="A1825" t="str">
        <f t="shared" si="35"/>
        <v>331 vlaamse welzijns- en gezondheidssector</v>
      </c>
      <c r="B1825" s="10">
        <v>331</v>
      </c>
      <c r="C1825" s="3" t="s">
        <v>20</v>
      </c>
      <c r="D1825" s="194"/>
      <c r="E1825" s="193">
        <v>6.5032610546128869E-2</v>
      </c>
      <c r="F1825" s="193">
        <v>7.2024197303948836E-2</v>
      </c>
      <c r="G1825" s="193">
        <v>7.4145762850147998E-2</v>
      </c>
      <c r="H1825" s="193">
        <v>7.8993462605827069E-2</v>
      </c>
      <c r="I1825" s="193">
        <v>8.0152965205787394E-2</v>
      </c>
      <c r="J1825" s="193">
        <v>8.5351932742424003E-2</v>
      </c>
      <c r="K1825" s="193">
        <v>8.6227333391581701E-2</v>
      </c>
      <c r="L1825" s="193">
        <v>8.9453993016023123E-2</v>
      </c>
      <c r="M1825" s="193">
        <v>9.6042204225147906E-2</v>
      </c>
      <c r="N1825" s="193">
        <v>9.3660151633005451E-2</v>
      </c>
      <c r="O1825" s="285">
        <v>9.2542689825894031E-2</v>
      </c>
      <c r="P1825" s="193">
        <v>9.777576851445717E-2</v>
      </c>
      <c r="Q1825" s="193">
        <v>9.4816116926548649E-2</v>
      </c>
      <c r="R1825" s="193">
        <v>8.9996704412932824E-2</v>
      </c>
      <c r="S1825" s="193">
        <v>8.7571893360442979E-2</v>
      </c>
      <c r="T1825" s="193">
        <v>8.340202257534092E-2</v>
      </c>
    </row>
    <row r="1826" spans="1:20" x14ac:dyDescent="0.25">
      <c r="A1826" t="str">
        <f t="shared" si="35"/>
        <v>331 vlaamse welzijns- en gezondheidssector</v>
      </c>
      <c r="B1826" s="10">
        <v>331</v>
      </c>
      <c r="C1826" s="3" t="s">
        <v>29</v>
      </c>
      <c r="D1826" s="194"/>
      <c r="E1826" s="50">
        <v>1763.1709844529923</v>
      </c>
      <c r="F1826" s="50">
        <v>1954.3962324170043</v>
      </c>
      <c r="G1826" s="50">
        <v>1955.9423714211698</v>
      </c>
      <c r="H1826" s="50">
        <v>2140.1452130733865</v>
      </c>
      <c r="I1826" s="50">
        <v>2067.0532605348703</v>
      </c>
      <c r="J1826" s="50">
        <v>2334.9073369549769</v>
      </c>
      <c r="K1826" s="50">
        <v>2142.5147663450648</v>
      </c>
      <c r="L1826" s="50">
        <v>2516.4019287630199</v>
      </c>
      <c r="M1826" s="50">
        <v>2744.7632037533135</v>
      </c>
      <c r="N1826" s="50">
        <v>2524.3865595143984</v>
      </c>
      <c r="O1826" s="284">
        <v>2920.4635480042143</v>
      </c>
      <c r="P1826" s="50">
        <v>3083.0970550540442</v>
      </c>
      <c r="Q1826" s="50">
        <v>3247.9746501221807</v>
      </c>
      <c r="R1826" s="50">
        <v>3406.4492431786875</v>
      </c>
      <c r="S1826" s="50">
        <v>3575.031085227582</v>
      </c>
      <c r="T1826" s="50">
        <v>3749.7688686661049</v>
      </c>
    </row>
    <row r="1827" spans="1:20" x14ac:dyDescent="0.25">
      <c r="A1827" t="str">
        <f t="shared" si="35"/>
        <v>336 vrije beroepen</v>
      </c>
      <c r="B1827" s="10">
        <v>336</v>
      </c>
      <c r="C1827" s="3" t="s">
        <v>25</v>
      </c>
      <c r="D1827" s="50">
        <v>17040</v>
      </c>
      <c r="E1827" s="50">
        <v>17649</v>
      </c>
      <c r="F1827" s="50">
        <v>18055</v>
      </c>
      <c r="G1827" s="50">
        <v>18388</v>
      </c>
      <c r="H1827" s="50">
        <v>19134</v>
      </c>
      <c r="I1827" s="50">
        <v>19891</v>
      </c>
      <c r="J1827" s="50">
        <v>20896</v>
      </c>
      <c r="K1827" s="50">
        <v>21553</v>
      </c>
      <c r="L1827" s="50">
        <v>22118</v>
      </c>
      <c r="M1827" s="50">
        <v>22865</v>
      </c>
      <c r="N1827" s="50">
        <v>23398.228400053213</v>
      </c>
      <c r="O1827" s="284">
        <v>24151.78408601748</v>
      </c>
      <c r="P1827" s="50">
        <v>24929.608539776465</v>
      </c>
      <c r="Q1827" s="50">
        <v>25732.483353322983</v>
      </c>
      <c r="R1827" s="50">
        <v>26561.215290345757</v>
      </c>
      <c r="S1827" s="50">
        <v>27416.637096900798</v>
      </c>
      <c r="T1827" s="50">
        <v>28299.608338191061</v>
      </c>
    </row>
    <row r="1828" spans="1:20" x14ac:dyDescent="0.25">
      <c r="A1828" t="str">
        <f t="shared" si="35"/>
        <v>336 vrije beroepen</v>
      </c>
      <c r="B1828" s="10">
        <v>336</v>
      </c>
      <c r="C1828" s="3" t="s">
        <v>83</v>
      </c>
      <c r="D1828" s="192"/>
      <c r="E1828" s="50">
        <v>609</v>
      </c>
      <c r="F1828" s="50">
        <v>406</v>
      </c>
      <c r="G1828" s="50">
        <v>333</v>
      </c>
      <c r="H1828" s="50">
        <v>746</v>
      </c>
      <c r="I1828" s="50">
        <v>757</v>
      </c>
      <c r="J1828" s="50">
        <v>1005</v>
      </c>
      <c r="K1828" s="50">
        <v>657</v>
      </c>
      <c r="L1828" s="50">
        <v>565</v>
      </c>
      <c r="M1828" s="50">
        <v>747</v>
      </c>
      <c r="N1828" s="50">
        <v>533.22840005321268</v>
      </c>
      <c r="O1828" s="284">
        <v>753.55568596426747</v>
      </c>
      <c r="P1828" s="50">
        <v>777.82445375898533</v>
      </c>
      <c r="Q1828" s="50">
        <v>802.87481354651754</v>
      </c>
      <c r="R1828" s="50">
        <v>828.73193702277422</v>
      </c>
      <c r="S1828" s="50">
        <v>855.42180655504126</v>
      </c>
      <c r="T1828" s="50">
        <v>882.9712412902627</v>
      </c>
    </row>
    <row r="1829" spans="1:20" x14ac:dyDescent="0.25">
      <c r="A1829" t="str">
        <f t="shared" si="35"/>
        <v>336 vrije beroepen</v>
      </c>
      <c r="B1829" s="10">
        <v>336</v>
      </c>
      <c r="C1829" s="3" t="s">
        <v>84</v>
      </c>
      <c r="D1829" s="192"/>
      <c r="E1829" s="193">
        <v>1.0357394366197183</v>
      </c>
      <c r="F1829" s="193">
        <v>1.0230041362116833</v>
      </c>
      <c r="G1829" s="193">
        <v>1.0184436444198284</v>
      </c>
      <c r="H1829" s="193">
        <v>1.0405699369153796</v>
      </c>
      <c r="I1829" s="193">
        <v>1.0395630814257344</v>
      </c>
      <c r="J1829" s="193">
        <v>1.0505253632296012</v>
      </c>
      <c r="K1829" s="193">
        <v>1.0314414241960184</v>
      </c>
      <c r="L1829" s="193">
        <v>1.0262144481046722</v>
      </c>
      <c r="M1829" s="193">
        <v>1.033773397233023</v>
      </c>
      <c r="N1829" s="193">
        <v>1.0233207260027646</v>
      </c>
      <c r="O1829" s="285">
        <v>1.032205672715057</v>
      </c>
      <c r="P1829" s="193">
        <v>1.0322056727150564</v>
      </c>
      <c r="Q1829" s="193">
        <v>1.0322056727150564</v>
      </c>
      <c r="R1829" s="193">
        <v>1.032205672715057</v>
      </c>
      <c r="S1829" s="193">
        <v>1.032205672715057</v>
      </c>
      <c r="T1829" s="193">
        <v>1.0322056727150564</v>
      </c>
    </row>
    <row r="1830" spans="1:20" x14ac:dyDescent="0.25">
      <c r="A1830" t="str">
        <f t="shared" si="35"/>
        <v>336 vrije beroepen</v>
      </c>
      <c r="B1830" s="10">
        <v>336</v>
      </c>
      <c r="C1830" s="3" t="s">
        <v>8</v>
      </c>
      <c r="D1830" s="50">
        <v>9</v>
      </c>
      <c r="E1830" s="50">
        <v>7</v>
      </c>
      <c r="F1830" s="50">
        <v>5</v>
      </c>
      <c r="G1830" s="50">
        <v>10</v>
      </c>
      <c r="H1830" s="50">
        <v>12</v>
      </c>
      <c r="I1830" s="50">
        <v>9</v>
      </c>
      <c r="J1830" s="50">
        <v>7</v>
      </c>
      <c r="K1830" s="50">
        <v>5</v>
      </c>
      <c r="L1830" s="50">
        <v>12</v>
      </c>
      <c r="M1830" s="50">
        <v>17</v>
      </c>
      <c r="N1830" s="50">
        <v>10.581978950347599</v>
      </c>
      <c r="O1830" s="284">
        <v>10.862418211657694</v>
      </c>
      <c r="P1830" s="50">
        <v>11.211003299909933</v>
      </c>
      <c r="Q1830" s="50">
        <v>11.581305026297656</v>
      </c>
      <c r="R1830" s="50">
        <v>11.97232783039248</v>
      </c>
      <c r="S1830" s="50">
        <v>12.378809429824969</v>
      </c>
      <c r="T1830" s="50">
        <v>12.746336484898084</v>
      </c>
    </row>
    <row r="1831" spans="1:20" x14ac:dyDescent="0.25">
      <c r="A1831" t="str">
        <f t="shared" si="35"/>
        <v>336 vrije beroepen</v>
      </c>
      <c r="B1831" s="10">
        <v>336</v>
      </c>
      <c r="C1831" s="3" t="s">
        <v>9</v>
      </c>
      <c r="D1831" s="50">
        <v>1955</v>
      </c>
      <c r="E1831" s="50">
        <v>1903</v>
      </c>
      <c r="F1831" s="50">
        <v>1832</v>
      </c>
      <c r="G1831" s="50">
        <v>1849</v>
      </c>
      <c r="H1831" s="50">
        <v>1873</v>
      </c>
      <c r="I1831" s="50">
        <v>1975</v>
      </c>
      <c r="J1831" s="50">
        <v>2072</v>
      </c>
      <c r="K1831" s="50">
        <v>2099</v>
      </c>
      <c r="L1831" s="50">
        <v>2102</v>
      </c>
      <c r="M1831" s="50">
        <v>2142</v>
      </c>
      <c r="N1831" s="50">
        <v>2253.1650233847649</v>
      </c>
      <c r="O1831" s="284">
        <v>2312.877477712319</v>
      </c>
      <c r="P1831" s="50">
        <v>2387.0998639227582</v>
      </c>
      <c r="Q1831" s="50">
        <v>2465.9462594703891</v>
      </c>
      <c r="R1831" s="50">
        <v>2549.2046849186222</v>
      </c>
      <c r="S1831" s="50">
        <v>2635.7546702085383</v>
      </c>
      <c r="T1831" s="50">
        <v>2714.0102696123859</v>
      </c>
    </row>
    <row r="1832" spans="1:20" x14ac:dyDescent="0.25">
      <c r="A1832" t="str">
        <f t="shared" si="35"/>
        <v>336 vrije beroepen</v>
      </c>
      <c r="B1832" s="10">
        <v>336</v>
      </c>
      <c r="C1832" s="3" t="s">
        <v>10</v>
      </c>
      <c r="D1832" s="50">
        <v>4224</v>
      </c>
      <c r="E1832" s="50">
        <v>4462</v>
      </c>
      <c r="F1832" s="50">
        <v>4584</v>
      </c>
      <c r="G1832" s="50">
        <v>4636</v>
      </c>
      <c r="H1832" s="50">
        <v>4891</v>
      </c>
      <c r="I1832" s="50">
        <v>5159</v>
      </c>
      <c r="J1832" s="50">
        <v>5325</v>
      </c>
      <c r="K1832" s="50">
        <v>5556</v>
      </c>
      <c r="L1832" s="50">
        <v>5651</v>
      </c>
      <c r="M1832" s="50">
        <v>5887</v>
      </c>
      <c r="N1832" s="50">
        <v>5731.9052647716153</v>
      </c>
      <c r="O1832" s="284">
        <v>5883.8098646479175</v>
      </c>
      <c r="P1832" s="50">
        <v>6072.6267874512141</v>
      </c>
      <c r="Q1832" s="50">
        <v>6273.2068892445641</v>
      </c>
      <c r="R1832" s="50">
        <v>6485.0109081292594</v>
      </c>
      <c r="S1832" s="50">
        <v>6705.188441155191</v>
      </c>
      <c r="T1832" s="50">
        <v>6904.2655959864624</v>
      </c>
    </row>
    <row r="1833" spans="1:20" x14ac:dyDescent="0.25">
      <c r="A1833" t="str">
        <f t="shared" si="35"/>
        <v>336 vrije beroepen</v>
      </c>
      <c r="B1833" s="10">
        <v>336</v>
      </c>
      <c r="C1833" s="3" t="s">
        <v>11</v>
      </c>
      <c r="D1833" s="50">
        <v>2797</v>
      </c>
      <c r="E1833" s="50">
        <v>2864</v>
      </c>
      <c r="F1833" s="50">
        <v>2988</v>
      </c>
      <c r="G1833" s="50">
        <v>3057</v>
      </c>
      <c r="H1833" s="50">
        <v>3198</v>
      </c>
      <c r="I1833" s="50">
        <v>3283</v>
      </c>
      <c r="J1833" s="50">
        <v>3605</v>
      </c>
      <c r="K1833" s="50">
        <v>3760</v>
      </c>
      <c r="L1833" s="50">
        <v>3912</v>
      </c>
      <c r="M1833" s="50">
        <v>4101</v>
      </c>
      <c r="N1833" s="50">
        <v>4376.5704467107771</v>
      </c>
      <c r="O1833" s="284">
        <v>4508.4870593748483</v>
      </c>
      <c r="P1833" s="50">
        <v>4620.6690435991222</v>
      </c>
      <c r="Q1833" s="50">
        <v>4722.6256373306705</v>
      </c>
      <c r="R1833" s="50">
        <v>4826.5734343900021</v>
      </c>
      <c r="S1833" s="50">
        <v>4891.6499525009276</v>
      </c>
      <c r="T1833" s="50">
        <v>5048.3435527367801</v>
      </c>
    </row>
    <row r="1834" spans="1:20" x14ac:dyDescent="0.25">
      <c r="A1834" t="str">
        <f t="shared" si="35"/>
        <v>336 vrije beroepen</v>
      </c>
      <c r="B1834" s="10">
        <v>336</v>
      </c>
      <c r="C1834" s="3" t="s">
        <v>12</v>
      </c>
      <c r="D1834" s="50">
        <v>1849</v>
      </c>
      <c r="E1834" s="50">
        <v>1979</v>
      </c>
      <c r="F1834" s="50">
        <v>2119</v>
      </c>
      <c r="G1834" s="50">
        <v>2180</v>
      </c>
      <c r="H1834" s="50">
        <v>2281</v>
      </c>
      <c r="I1834" s="50">
        <v>2383</v>
      </c>
      <c r="J1834" s="50">
        <v>2441</v>
      </c>
      <c r="K1834" s="50">
        <v>2507</v>
      </c>
      <c r="L1834" s="50">
        <v>2635</v>
      </c>
      <c r="M1834" s="50">
        <v>2713</v>
      </c>
      <c r="N1834" s="50">
        <v>2858.9282658388288</v>
      </c>
      <c r="O1834" s="284">
        <v>3059.2713906756485</v>
      </c>
      <c r="P1834" s="50">
        <v>3305.8202996361888</v>
      </c>
      <c r="Q1834" s="50">
        <v>3501.5108817270939</v>
      </c>
      <c r="R1834" s="50">
        <v>3702.3683437981508</v>
      </c>
      <c r="S1834" s="50">
        <v>3951.1523716909323</v>
      </c>
      <c r="T1834" s="50">
        <v>4070.246224592307</v>
      </c>
    </row>
    <row r="1835" spans="1:20" x14ac:dyDescent="0.25">
      <c r="A1835" t="str">
        <f t="shared" si="35"/>
        <v>336 vrije beroepen</v>
      </c>
      <c r="B1835" s="10">
        <v>336</v>
      </c>
      <c r="C1835" s="3" t="s">
        <v>13</v>
      </c>
      <c r="D1835" s="50">
        <v>1806</v>
      </c>
      <c r="E1835" s="50">
        <v>1749</v>
      </c>
      <c r="F1835" s="50">
        <v>1643</v>
      </c>
      <c r="G1835" s="50">
        <v>1541</v>
      </c>
      <c r="H1835" s="50">
        <v>1575</v>
      </c>
      <c r="I1835" s="50">
        <v>1627</v>
      </c>
      <c r="J1835" s="50">
        <v>1805</v>
      </c>
      <c r="K1835" s="50">
        <v>1916</v>
      </c>
      <c r="L1835" s="50">
        <v>2039</v>
      </c>
      <c r="M1835" s="50">
        <v>2123</v>
      </c>
      <c r="N1835" s="50">
        <v>2144.6860774233023</v>
      </c>
      <c r="O1835" s="284">
        <v>2169.4237034599828</v>
      </c>
      <c r="P1835" s="50">
        <v>2200.7452350351869</v>
      </c>
      <c r="Q1835" s="50">
        <v>2338.6406889008858</v>
      </c>
      <c r="R1835" s="50">
        <v>2449.2868365580061</v>
      </c>
      <c r="S1835" s="50">
        <v>2581.0303605538711</v>
      </c>
      <c r="T1835" s="50">
        <v>2761.8994274383977</v>
      </c>
    </row>
    <row r="1836" spans="1:20" x14ac:dyDescent="0.25">
      <c r="A1836" t="str">
        <f t="shared" si="35"/>
        <v>336 vrije beroepen</v>
      </c>
      <c r="B1836" s="10">
        <v>336</v>
      </c>
      <c r="C1836" s="3" t="s">
        <v>14</v>
      </c>
      <c r="D1836" s="50">
        <v>1619</v>
      </c>
      <c r="E1836" s="50">
        <v>1697</v>
      </c>
      <c r="F1836" s="50">
        <v>1764</v>
      </c>
      <c r="G1836" s="50">
        <v>1816</v>
      </c>
      <c r="H1836" s="50">
        <v>1840</v>
      </c>
      <c r="I1836" s="50">
        <v>1743</v>
      </c>
      <c r="J1836" s="50">
        <v>1710</v>
      </c>
      <c r="K1836" s="50">
        <v>1645</v>
      </c>
      <c r="L1836" s="50">
        <v>1535</v>
      </c>
      <c r="M1836" s="50">
        <v>1544</v>
      </c>
      <c r="N1836" s="50">
        <v>1598.9619362059523</v>
      </c>
      <c r="O1836" s="284">
        <v>1710.5809909582697</v>
      </c>
      <c r="P1836" s="50">
        <v>1800.0967435287812</v>
      </c>
      <c r="Q1836" s="50">
        <v>1858.5651180114603</v>
      </c>
      <c r="R1836" s="50">
        <v>1916.6369163334489</v>
      </c>
      <c r="S1836" s="50">
        <v>1936.2150305868483</v>
      </c>
      <c r="T1836" s="50">
        <v>1958.5480721715649</v>
      </c>
    </row>
    <row r="1837" spans="1:20" x14ac:dyDescent="0.25">
      <c r="A1837" t="str">
        <f t="shared" si="35"/>
        <v>336 vrije beroepen</v>
      </c>
      <c r="B1837" s="10">
        <v>336</v>
      </c>
      <c r="C1837" s="3" t="s">
        <v>15</v>
      </c>
      <c r="D1837" s="50">
        <v>1333</v>
      </c>
      <c r="E1837" s="50">
        <v>1372</v>
      </c>
      <c r="F1837" s="50">
        <v>1388</v>
      </c>
      <c r="G1837" s="50">
        <v>1469</v>
      </c>
      <c r="H1837" s="50">
        <v>1522</v>
      </c>
      <c r="I1837" s="50">
        <v>1612</v>
      </c>
      <c r="J1837" s="50">
        <v>1682</v>
      </c>
      <c r="K1837" s="50">
        <v>1722</v>
      </c>
      <c r="L1837" s="50">
        <v>1786</v>
      </c>
      <c r="M1837" s="50">
        <v>1775</v>
      </c>
      <c r="N1837" s="50">
        <v>1728.5845128560914</v>
      </c>
      <c r="O1837" s="284">
        <v>1656.4001098393776</v>
      </c>
      <c r="P1837" s="50">
        <v>1600.1326474440677</v>
      </c>
      <c r="Q1837" s="50">
        <v>1497.2133489120638</v>
      </c>
      <c r="R1837" s="50">
        <v>1482.1266708934775</v>
      </c>
      <c r="S1837" s="50">
        <v>1530.8392808959329</v>
      </c>
      <c r="T1837" s="50">
        <v>1637.1344100073984</v>
      </c>
    </row>
    <row r="1838" spans="1:20" x14ac:dyDescent="0.25">
      <c r="A1838" t="str">
        <f t="shared" si="35"/>
        <v>336 vrije beroepen</v>
      </c>
      <c r="B1838" s="10">
        <v>336</v>
      </c>
      <c r="C1838" s="3" t="s">
        <v>16</v>
      </c>
      <c r="D1838" s="50">
        <v>940</v>
      </c>
      <c r="E1838" s="50">
        <v>1057</v>
      </c>
      <c r="F1838" s="50">
        <v>1130</v>
      </c>
      <c r="G1838" s="50">
        <v>1190</v>
      </c>
      <c r="H1838" s="50">
        <v>1241</v>
      </c>
      <c r="I1838" s="50">
        <v>1290</v>
      </c>
      <c r="J1838" s="50">
        <v>1339</v>
      </c>
      <c r="K1838" s="50">
        <v>1378</v>
      </c>
      <c r="L1838" s="50">
        <v>1426</v>
      </c>
      <c r="M1838" s="50">
        <v>1497</v>
      </c>
      <c r="N1838" s="50">
        <v>1556.1664699059054</v>
      </c>
      <c r="O1838" s="284">
        <v>1611.2100532676984</v>
      </c>
      <c r="P1838" s="50">
        <v>1663.9578112314368</v>
      </c>
      <c r="Q1838" s="50">
        <v>1713.0303167799607</v>
      </c>
      <c r="R1838" s="50">
        <v>1721.3452184076968</v>
      </c>
      <c r="S1838" s="50">
        <v>1676.2293188289582</v>
      </c>
      <c r="T1838" s="50">
        <v>1605.0576672564407</v>
      </c>
    </row>
    <row r="1839" spans="1:20" x14ac:dyDescent="0.25">
      <c r="A1839" t="str">
        <f t="shared" si="35"/>
        <v>336 vrije beroepen</v>
      </c>
      <c r="B1839" s="10">
        <v>336</v>
      </c>
      <c r="C1839" s="3" t="s">
        <v>17</v>
      </c>
      <c r="D1839" s="50">
        <v>398</v>
      </c>
      <c r="E1839" s="50">
        <v>426</v>
      </c>
      <c r="F1839" s="50">
        <v>474</v>
      </c>
      <c r="G1839" s="50">
        <v>499</v>
      </c>
      <c r="H1839" s="50">
        <v>530</v>
      </c>
      <c r="I1839" s="50">
        <v>625</v>
      </c>
      <c r="J1839" s="50">
        <v>713</v>
      </c>
      <c r="K1839" s="50">
        <v>762</v>
      </c>
      <c r="L1839" s="50">
        <v>808</v>
      </c>
      <c r="M1839" s="50">
        <v>830</v>
      </c>
      <c r="N1839" s="50">
        <v>880.24373521473012</v>
      </c>
      <c r="O1839" s="284">
        <v>898.94565215046612</v>
      </c>
      <c r="P1839" s="50">
        <v>905.48134931862751</v>
      </c>
      <c r="Q1839" s="50">
        <v>953.0992221252252</v>
      </c>
      <c r="R1839" s="50">
        <v>995.18826609188659</v>
      </c>
      <c r="S1839" s="50">
        <v>1041.2749596534354</v>
      </c>
      <c r="T1839" s="50">
        <v>1070.8119589117257</v>
      </c>
    </row>
    <row r="1840" spans="1:20" x14ac:dyDescent="0.25">
      <c r="A1840" t="str">
        <f t="shared" si="35"/>
        <v>336 vrije beroepen</v>
      </c>
      <c r="B1840" s="10">
        <v>336</v>
      </c>
      <c r="C1840" s="3" t="s">
        <v>85</v>
      </c>
      <c r="D1840" s="50">
        <v>110</v>
      </c>
      <c r="E1840" s="50">
        <v>133</v>
      </c>
      <c r="F1840" s="50">
        <v>128</v>
      </c>
      <c r="G1840" s="50">
        <v>141</v>
      </c>
      <c r="H1840" s="50">
        <v>171</v>
      </c>
      <c r="I1840" s="50">
        <v>185</v>
      </c>
      <c r="J1840" s="50">
        <v>197</v>
      </c>
      <c r="K1840" s="50">
        <v>203</v>
      </c>
      <c r="L1840" s="50">
        <v>212</v>
      </c>
      <c r="M1840" s="50">
        <v>236</v>
      </c>
      <c r="N1840" s="50">
        <v>258.43468879089642</v>
      </c>
      <c r="O1840" s="284">
        <v>329.91536571928958</v>
      </c>
      <c r="P1840" s="50">
        <v>361.76775530917666</v>
      </c>
      <c r="Q1840" s="50">
        <v>397.06368579438197</v>
      </c>
      <c r="R1840" s="50">
        <v>421.50168299481891</v>
      </c>
      <c r="S1840" s="50">
        <v>454.92390139633756</v>
      </c>
      <c r="T1840" s="50">
        <v>516.54482299270637</v>
      </c>
    </row>
    <row r="1841" spans="1:20" x14ac:dyDescent="0.25">
      <c r="A1841" t="str">
        <f t="shared" si="35"/>
        <v>336 vrije beroepen</v>
      </c>
      <c r="B1841" s="10">
        <v>336</v>
      </c>
      <c r="C1841" s="3" t="s">
        <v>6</v>
      </c>
      <c r="D1841" s="50">
        <v>1448</v>
      </c>
      <c r="E1841" s="50">
        <v>1616</v>
      </c>
      <c r="F1841" s="50">
        <v>1732</v>
      </c>
      <c r="G1841" s="50">
        <v>1830</v>
      </c>
      <c r="H1841" s="50">
        <v>1942</v>
      </c>
      <c r="I1841" s="50">
        <v>2100</v>
      </c>
      <c r="J1841" s="50">
        <v>2249</v>
      </c>
      <c r="K1841" s="50">
        <v>2343</v>
      </c>
      <c r="L1841" s="50">
        <v>2446</v>
      </c>
      <c r="M1841" s="50">
        <v>2563</v>
      </c>
      <c r="N1841" s="50">
        <v>2694.8448939115319</v>
      </c>
      <c r="O1841" s="284">
        <v>2840.0710711374541</v>
      </c>
      <c r="P1841" s="50">
        <v>2931.2069158592408</v>
      </c>
      <c r="Q1841" s="50">
        <v>3063.1932246995675</v>
      </c>
      <c r="R1841" s="50">
        <v>3138.0351674944022</v>
      </c>
      <c r="S1841" s="50">
        <v>3172.428179878731</v>
      </c>
      <c r="T1841" s="50">
        <v>3192.4144491608727</v>
      </c>
    </row>
    <row r="1842" spans="1:20" x14ac:dyDescent="0.25">
      <c r="A1842" t="str">
        <f t="shared" si="35"/>
        <v>336 vrije beroepen</v>
      </c>
      <c r="B1842" s="10">
        <v>336</v>
      </c>
      <c r="C1842" s="3" t="s">
        <v>86</v>
      </c>
      <c r="D1842" s="193">
        <v>1.0343616136463223</v>
      </c>
      <c r="E1842" s="192"/>
      <c r="F1842" s="192"/>
      <c r="G1842" s="192"/>
      <c r="H1842" s="192"/>
      <c r="I1842" s="192"/>
      <c r="J1842" s="192"/>
      <c r="K1842" s="192"/>
      <c r="L1842" s="192"/>
      <c r="M1842" s="192"/>
      <c r="N1842" s="192"/>
      <c r="O1842" s="286"/>
      <c r="P1842" s="192"/>
      <c r="Q1842" s="192"/>
      <c r="R1842" s="192"/>
      <c r="S1842" s="192"/>
      <c r="T1842" s="192"/>
    </row>
    <row r="1843" spans="1:20" x14ac:dyDescent="0.25">
      <c r="A1843" t="str">
        <f t="shared" si="35"/>
        <v>336 vrije beroepen</v>
      </c>
      <c r="B1843" s="10">
        <v>336</v>
      </c>
      <c r="C1843" s="3" t="s">
        <v>87</v>
      </c>
      <c r="D1843" s="192"/>
      <c r="E1843" s="193">
        <v>-6.8891148669802948E-4</v>
      </c>
      <c r="F1843" s="193">
        <v>5.6787387173194981E-3</v>
      </c>
      <c r="G1843" s="193">
        <v>7.9589846132469555E-3</v>
      </c>
      <c r="H1843" s="193">
        <v>-3.104161634528646E-3</v>
      </c>
      <c r="I1843" s="193">
        <v>-2.6007338897060528E-3</v>
      </c>
      <c r="J1843" s="193">
        <v>-8.0818747916394651E-3</v>
      </c>
      <c r="K1843" s="193">
        <v>1.4600947251519614E-3</v>
      </c>
      <c r="L1843" s="193">
        <v>4.0735827708250349E-3</v>
      </c>
      <c r="M1843" s="193">
        <v>2.9410820664965698E-4</v>
      </c>
      <c r="N1843" s="193">
        <v>5.5204438217788532E-3</v>
      </c>
      <c r="O1843" s="285">
        <v>1.0779704656326272E-3</v>
      </c>
      <c r="P1843" s="193">
        <v>1.0779704656329603E-3</v>
      </c>
      <c r="Q1843" s="193">
        <v>1.0779704656329603E-3</v>
      </c>
      <c r="R1843" s="193">
        <v>1.0779704656326272E-3</v>
      </c>
      <c r="S1843" s="193">
        <v>1.0779704656326272E-3</v>
      </c>
      <c r="T1843" s="193">
        <v>1.0779704656329603E-3</v>
      </c>
    </row>
    <row r="1844" spans="1:20" x14ac:dyDescent="0.25">
      <c r="A1844" t="str">
        <f t="shared" si="35"/>
        <v>336 vrije beroepen</v>
      </c>
      <c r="B1844" s="10">
        <v>336</v>
      </c>
      <c r="C1844" s="3" t="s">
        <v>88</v>
      </c>
      <c r="D1844" s="194"/>
      <c r="E1844" s="50">
        <v>4.4593078180100916</v>
      </c>
      <c r="F1844" s="50">
        <v>3.5129240765470828</v>
      </c>
      <c r="G1844" s="50">
        <v>2.5206327127275534</v>
      </c>
      <c r="H1844" s="50">
        <v>4.9306339629773515</v>
      </c>
      <c r="I1844" s="50">
        <v>5.9228018885106923</v>
      </c>
      <c r="J1844" s="50">
        <v>4.3927711482656182</v>
      </c>
      <c r="K1844" s="50">
        <v>3.48339356860191</v>
      </c>
      <c r="L1844" s="50">
        <v>2.5012057035154438</v>
      </c>
      <c r="M1844" s="50">
        <v>5.9575399936669609</v>
      </c>
      <c r="N1844" s="50">
        <v>8.5286960298187235</v>
      </c>
      <c r="O1844" s="284">
        <v>5.261841714661009</v>
      </c>
      <c r="P1844" s="50">
        <v>5.4012888833346659</v>
      </c>
      <c r="Q1844" s="50">
        <v>5.5746212597342781</v>
      </c>
      <c r="R1844" s="50">
        <v>5.7587521373385915</v>
      </c>
      <c r="S1844" s="50">
        <v>5.9531864781763488</v>
      </c>
      <c r="T1844" s="50">
        <v>6.1553076358701828</v>
      </c>
    </row>
    <row r="1845" spans="1:20" x14ac:dyDescent="0.25">
      <c r="A1845" t="str">
        <f t="shared" si="35"/>
        <v>336 vrije beroepen</v>
      </c>
      <c r="B1845" s="10">
        <v>336</v>
      </c>
      <c r="C1845" s="3" t="s">
        <v>89</v>
      </c>
      <c r="D1845" s="194"/>
      <c r="E1845" s="50">
        <v>505.05002454497838</v>
      </c>
      <c r="F1845" s="50">
        <v>503.73410724315272</v>
      </c>
      <c r="G1845" s="50">
        <v>489.11744435914034</v>
      </c>
      <c r="H1845" s="50">
        <v>473.20044052457172</v>
      </c>
      <c r="I1845" s="50">
        <v>480.28549729018619</v>
      </c>
      <c r="J1845" s="50">
        <v>495.61567418697712</v>
      </c>
      <c r="K1845" s="50">
        <v>539.72826560609144</v>
      </c>
      <c r="L1845" s="50">
        <v>552.2471156101775</v>
      </c>
      <c r="M1845" s="50">
        <v>545.09196038444225</v>
      </c>
      <c r="N1845" s="50">
        <v>566.65959639829907</v>
      </c>
      <c r="O1845" s="284">
        <v>586.05834022892577</v>
      </c>
      <c r="P1845" s="50">
        <v>601.58981773323796</v>
      </c>
      <c r="Q1845" s="50">
        <v>620.89539367590714</v>
      </c>
      <c r="R1845" s="50">
        <v>641.40369521090088</v>
      </c>
      <c r="S1845" s="50">
        <v>663.05958553488847</v>
      </c>
      <c r="T1845" s="50">
        <v>685.5716253541691</v>
      </c>
    </row>
    <row r="1846" spans="1:20" x14ac:dyDescent="0.25">
      <c r="A1846" t="str">
        <f t="shared" si="35"/>
        <v>336 vrije beroepen</v>
      </c>
      <c r="B1846" s="10">
        <v>336</v>
      </c>
      <c r="C1846" s="3" t="s">
        <v>90</v>
      </c>
      <c r="D1846" s="194"/>
      <c r="E1846" s="50">
        <v>1000.0033884414451</v>
      </c>
      <c r="F1846" s="50">
        <v>1084.7607315421747</v>
      </c>
      <c r="G1846" s="50">
        <v>1124.8729056784887</v>
      </c>
      <c r="H1846" s="50">
        <v>1086.3444980453721</v>
      </c>
      <c r="I1846" s="50">
        <v>1148.5603970973204</v>
      </c>
      <c r="J1846" s="50">
        <v>1183.2180074635512</v>
      </c>
      <c r="K1846" s="50">
        <v>1272.1011388192696</v>
      </c>
      <c r="L1846" s="50">
        <v>1341.8057841413579</v>
      </c>
      <c r="M1846" s="50">
        <v>1343.3910168445429</v>
      </c>
      <c r="N1846" s="50">
        <v>1430.2618486959814</v>
      </c>
      <c r="O1846" s="284">
        <v>1367.1173459394563</v>
      </c>
      <c r="P1846" s="50">
        <v>1403.3481285197702</v>
      </c>
      <c r="Q1846" s="50">
        <v>1448.3828732420529</v>
      </c>
      <c r="R1846" s="50">
        <v>1496.2232550601752</v>
      </c>
      <c r="S1846" s="50">
        <v>1546.7406545602335</v>
      </c>
      <c r="T1846" s="50">
        <v>1599.2552218256635</v>
      </c>
    </row>
    <row r="1847" spans="1:20" x14ac:dyDescent="0.25">
      <c r="A1847" t="str">
        <f t="shared" si="35"/>
        <v>336 vrije beroepen</v>
      </c>
      <c r="B1847" s="10">
        <v>336</v>
      </c>
      <c r="C1847" s="3" t="s">
        <v>91</v>
      </c>
      <c r="D1847" s="194"/>
      <c r="E1847" s="50">
        <v>524.81395937058232</v>
      </c>
      <c r="F1847" s="50">
        <v>555.62242735175266</v>
      </c>
      <c r="G1847" s="50">
        <v>586.49208036797984</v>
      </c>
      <c r="H1847" s="50">
        <v>566.21553410425634</v>
      </c>
      <c r="I1847" s="50">
        <v>593.94142351296443</v>
      </c>
      <c r="J1847" s="50">
        <v>591.73327351622038</v>
      </c>
      <c r="K1847" s="50">
        <v>684.16987870260346</v>
      </c>
      <c r="L1847" s="50">
        <v>723.4130517845432</v>
      </c>
      <c r="M1847" s="50">
        <v>737.87210470205582</v>
      </c>
      <c r="N1847" s="50">
        <v>794.95403604453918</v>
      </c>
      <c r="O1847" s="284">
        <v>828.92890214217607</v>
      </c>
      <c r="P1847" s="50">
        <v>853.91410328114807</v>
      </c>
      <c r="Q1847" s="50">
        <v>875.16153666658488</v>
      </c>
      <c r="R1847" s="50">
        <v>894.47226600068223</v>
      </c>
      <c r="S1847" s="50">
        <v>914.16013218395074</v>
      </c>
      <c r="T1847" s="50">
        <v>926.48572076289702</v>
      </c>
    </row>
    <row r="1848" spans="1:20" x14ac:dyDescent="0.25">
      <c r="A1848" t="str">
        <f t="shared" si="35"/>
        <v>336 vrije beroepen</v>
      </c>
      <c r="B1848" s="10">
        <v>336</v>
      </c>
      <c r="C1848" s="3" t="s">
        <v>92</v>
      </c>
      <c r="D1848" s="194"/>
      <c r="E1848" s="50">
        <v>297.37911368754277</v>
      </c>
      <c r="F1848" s="50">
        <v>330.88890586929807</v>
      </c>
      <c r="G1848" s="50">
        <v>359.1287544122589</v>
      </c>
      <c r="H1848" s="50">
        <v>345.34939385503765</v>
      </c>
      <c r="I1848" s="50">
        <v>362.49784500857379</v>
      </c>
      <c r="J1848" s="50">
        <v>365.64618548997862</v>
      </c>
      <c r="K1848" s="50">
        <v>397.83762059973583</v>
      </c>
      <c r="L1848" s="50">
        <v>415.146408157515</v>
      </c>
      <c r="M1848" s="50">
        <v>426.38363956729575</v>
      </c>
      <c r="N1848" s="50">
        <v>453.18429108402518</v>
      </c>
      <c r="O1848" s="284">
        <v>464.85969259118878</v>
      </c>
      <c r="P1848" s="50">
        <v>497.43534149334118</v>
      </c>
      <c r="Q1848" s="50">
        <v>537.52401786817927</v>
      </c>
      <c r="R1848" s="50">
        <v>569.34316664527353</v>
      </c>
      <c r="S1848" s="50">
        <v>602.00244641408665</v>
      </c>
      <c r="T1848" s="50">
        <v>642.45455152974523</v>
      </c>
    </row>
    <row r="1849" spans="1:20" x14ac:dyDescent="0.25">
      <c r="A1849" t="str">
        <f t="shared" si="35"/>
        <v>336 vrije beroepen</v>
      </c>
      <c r="B1849" s="10">
        <v>336</v>
      </c>
      <c r="C1849" s="3" t="s">
        <v>93</v>
      </c>
      <c r="D1849" s="194"/>
      <c r="E1849" s="50">
        <v>241.30118198388408</v>
      </c>
      <c r="F1849" s="50">
        <v>244.82238415467452</v>
      </c>
      <c r="G1849" s="50">
        <v>233.73110790988488</v>
      </c>
      <c r="H1849" s="50">
        <v>202.17240818064559</v>
      </c>
      <c r="I1849" s="50">
        <v>207.42595702678918</v>
      </c>
      <c r="J1849" s="50">
        <v>205.3564898367359</v>
      </c>
      <c r="K1849" s="50">
        <v>245.04652735353582</v>
      </c>
      <c r="L1849" s="50">
        <v>265.12331368242076</v>
      </c>
      <c r="M1849" s="50">
        <v>274.43688549645225</v>
      </c>
      <c r="N1849" s="50">
        <v>296.83828045156082</v>
      </c>
      <c r="O1849" s="284">
        <v>290.34272133547603</v>
      </c>
      <c r="P1849" s="50">
        <v>293.69164486254994</v>
      </c>
      <c r="Q1849" s="50">
        <v>297.93188254100102</v>
      </c>
      <c r="R1849" s="50">
        <v>316.59985533040702</v>
      </c>
      <c r="S1849" s="50">
        <v>331.57887904592053</v>
      </c>
      <c r="T1849" s="50">
        <v>349.41401756709871</v>
      </c>
    </row>
    <row r="1850" spans="1:20" x14ac:dyDescent="0.25">
      <c r="A1850" t="str">
        <f t="shared" si="35"/>
        <v>336 vrije beroepen</v>
      </c>
      <c r="B1850" s="10">
        <v>336</v>
      </c>
      <c r="C1850" s="3" t="s">
        <v>94</v>
      </c>
      <c r="D1850" s="194"/>
      <c r="E1850" s="50">
        <v>191.95993410659284</v>
      </c>
      <c r="F1850" s="50">
        <v>212.01406062900838</v>
      </c>
      <c r="G1850" s="50">
        <v>224.40703434354558</v>
      </c>
      <c r="H1850" s="50">
        <v>210.93153410558074</v>
      </c>
      <c r="I1850" s="50">
        <v>214.64548257595186</v>
      </c>
      <c r="J1850" s="50">
        <v>193.7763040872149</v>
      </c>
      <c r="K1850" s="50">
        <v>206.42432954275378</v>
      </c>
      <c r="L1850" s="50">
        <v>202.87697853561755</v>
      </c>
      <c r="M1850" s="50">
        <v>183.50924335382237</v>
      </c>
      <c r="N1850" s="50">
        <v>192.65465550461403</v>
      </c>
      <c r="O1850" s="284">
        <v>192.40925846564647</v>
      </c>
      <c r="P1850" s="50">
        <v>205.84080994240688</v>
      </c>
      <c r="Q1850" s="50">
        <v>216.61258579465454</v>
      </c>
      <c r="R1850" s="50">
        <v>223.64831086300541</v>
      </c>
      <c r="S1850" s="50">
        <v>230.6363143919782</v>
      </c>
      <c r="T1850" s="50">
        <v>232.99222441106957</v>
      </c>
    </row>
    <row r="1851" spans="1:20" x14ac:dyDescent="0.25">
      <c r="A1851" t="str">
        <f t="shared" si="35"/>
        <v>336 vrije beroepen</v>
      </c>
      <c r="B1851" s="10">
        <v>336</v>
      </c>
      <c r="C1851" s="3" t="s">
        <v>95</v>
      </c>
      <c r="D1851" s="192"/>
      <c r="E1851" s="50">
        <v>129.90458736585254</v>
      </c>
      <c r="F1851" s="50">
        <v>142.4416627910521</v>
      </c>
      <c r="G1851" s="50">
        <v>147.2677713574688</v>
      </c>
      <c r="H1851" s="50">
        <v>139.61016620533297</v>
      </c>
      <c r="I1851" s="50">
        <v>145.41337357255992</v>
      </c>
      <c r="J1851" s="50">
        <v>145.17646275765142</v>
      </c>
      <c r="K1851" s="50">
        <v>167.53024431432115</v>
      </c>
      <c r="L1851" s="50">
        <v>176.01474312645701</v>
      </c>
      <c r="M1851" s="50">
        <v>175.80638062574178</v>
      </c>
      <c r="N1851" s="50">
        <v>184.00033228499075</v>
      </c>
      <c r="O1851" s="284">
        <v>171.50961203283751</v>
      </c>
      <c r="P1851" s="50">
        <v>164.34749825469083</v>
      </c>
      <c r="Q1851" s="50">
        <v>158.7646583219491</v>
      </c>
      <c r="R1851" s="50">
        <v>148.55303787143876</v>
      </c>
      <c r="S1851" s="50">
        <v>147.05614242051467</v>
      </c>
      <c r="T1851" s="50">
        <v>151.88939227349684</v>
      </c>
    </row>
    <row r="1852" spans="1:20" x14ac:dyDescent="0.25">
      <c r="A1852" t="str">
        <f t="shared" si="35"/>
        <v>336 vrije beroepen</v>
      </c>
      <c r="B1852" s="10">
        <v>336</v>
      </c>
      <c r="C1852" s="3" t="s">
        <v>96</v>
      </c>
      <c r="D1852" s="192"/>
      <c r="E1852" s="50">
        <v>83.171624179551984</v>
      </c>
      <c r="F1852" s="50">
        <v>100.25444324201509</v>
      </c>
      <c r="G1852" s="50">
        <v>109.7550325109099</v>
      </c>
      <c r="H1852" s="50">
        <v>102.41758931734418</v>
      </c>
      <c r="I1852" s="50">
        <v>107.43166840512663</v>
      </c>
      <c r="J1852" s="50">
        <v>104.60285945537242</v>
      </c>
      <c r="K1852" s="50">
        <v>121.3528435479013</v>
      </c>
      <c r="L1852" s="50">
        <v>128.48877891603979</v>
      </c>
      <c r="M1852" s="50">
        <v>127.57490957211925</v>
      </c>
      <c r="N1852" s="50">
        <v>141.75064042528916</v>
      </c>
      <c r="O1852" s="284">
        <v>140.43987393542869</v>
      </c>
      <c r="P1852" s="50">
        <v>145.4074105439978</v>
      </c>
      <c r="Q1852" s="50">
        <v>150.16775503288264</v>
      </c>
      <c r="R1852" s="50">
        <v>154.59641779243057</v>
      </c>
      <c r="S1852" s="50">
        <v>155.34681549021374</v>
      </c>
      <c r="T1852" s="50">
        <v>151.27522586799051</v>
      </c>
    </row>
    <row r="1853" spans="1:20" x14ac:dyDescent="0.25">
      <c r="A1853" t="str">
        <f t="shared" si="35"/>
        <v>336 vrije beroepen</v>
      </c>
      <c r="B1853" s="10">
        <v>336</v>
      </c>
      <c r="C1853" s="3" t="s">
        <v>97</v>
      </c>
      <c r="D1853" s="192"/>
      <c r="E1853" s="50">
        <v>88.903064470201443</v>
      </c>
      <c r="F1853" s="50">
        <v>97.870170404765275</v>
      </c>
      <c r="G1853" s="50">
        <v>109.97863179377464</v>
      </c>
      <c r="H1853" s="50">
        <v>110.25868256475142</v>
      </c>
      <c r="I1853" s="50">
        <v>117.37523706411119</v>
      </c>
      <c r="J1853" s="50">
        <v>134.98848158736612</v>
      </c>
      <c r="K1853" s="50">
        <v>160.79828406033957</v>
      </c>
      <c r="L1853" s="50">
        <v>173.84041541391474</v>
      </c>
      <c r="M1853" s="50">
        <v>181.28090325876454</v>
      </c>
      <c r="N1853" s="50">
        <v>190.55462799715943</v>
      </c>
      <c r="O1853" s="284">
        <v>198.1793207927349</v>
      </c>
      <c r="P1853" s="50">
        <v>202.38989684976576</v>
      </c>
      <c r="Q1853" s="50">
        <v>203.86135296342644</v>
      </c>
      <c r="R1853" s="50">
        <v>214.58210826434777</v>
      </c>
      <c r="S1853" s="50">
        <v>224.05809521254653</v>
      </c>
      <c r="T1853" s="50">
        <v>234.43411865039914</v>
      </c>
    </row>
    <row r="1854" spans="1:20" x14ac:dyDescent="0.25">
      <c r="A1854" t="str">
        <f t="shared" si="35"/>
        <v>336 vrije beroepen</v>
      </c>
      <c r="B1854" s="10">
        <v>336</v>
      </c>
      <c r="C1854" s="3" t="s">
        <v>98</v>
      </c>
      <c r="D1854" s="192"/>
      <c r="E1854" s="50">
        <v>21.935326681764831</v>
      </c>
      <c r="F1854" s="50">
        <v>27.368701555995443</v>
      </c>
      <c r="G1854" s="50">
        <v>26.631674475937487</v>
      </c>
      <c r="H1854" s="50">
        <v>27.776550293963528</v>
      </c>
      <c r="I1854" s="50">
        <v>33.772540756192775</v>
      </c>
      <c r="J1854" s="50">
        <v>35.523533026099415</v>
      </c>
      <c r="K1854" s="50">
        <v>39.707530190167823</v>
      </c>
      <c r="L1854" s="50">
        <v>41.447434665170455</v>
      </c>
      <c r="M1854" s="50">
        <v>42.483757052572834</v>
      </c>
      <c r="N1854" s="50">
        <v>48.526654188223269</v>
      </c>
      <c r="O1854" s="284">
        <v>51.991617446831192</v>
      </c>
      <c r="P1854" s="50">
        <v>66.372024454454589</v>
      </c>
      <c r="Q1854" s="50">
        <v>72.780054514477925</v>
      </c>
      <c r="R1854" s="50">
        <v>79.880852490950474</v>
      </c>
      <c r="S1854" s="50">
        <v>84.797262929333556</v>
      </c>
      <c r="T1854" s="50">
        <v>91.521109489894243</v>
      </c>
    </row>
    <row r="1855" spans="1:20" x14ac:dyDescent="0.25">
      <c r="A1855" t="str">
        <f t="shared" si="35"/>
        <v>336 vrije beroepen</v>
      </c>
      <c r="B1855" s="10">
        <v>336</v>
      </c>
      <c r="C1855" s="3" t="s">
        <v>26</v>
      </c>
      <c r="D1855" s="194"/>
      <c r="E1855" s="50">
        <v>194.01001533151825</v>
      </c>
      <c r="F1855" s="50">
        <v>225.49331520277579</v>
      </c>
      <c r="G1855" s="50">
        <v>246.36533878062204</v>
      </c>
      <c r="H1855" s="50">
        <v>240.45282217605913</v>
      </c>
      <c r="I1855" s="50">
        <v>258.57944622543062</v>
      </c>
      <c r="J1855" s="50">
        <v>275.11487406883793</v>
      </c>
      <c r="K1855" s="50">
        <v>321.85865779840867</v>
      </c>
      <c r="L1855" s="50">
        <v>343.77662899512501</v>
      </c>
      <c r="M1855" s="50">
        <v>351.33956988345665</v>
      </c>
      <c r="N1855" s="50">
        <v>380.83192261067188</v>
      </c>
      <c r="O1855" s="284">
        <v>390.61081217499481</v>
      </c>
      <c r="P1855" s="50">
        <v>414.16933184821812</v>
      </c>
      <c r="Q1855" s="50">
        <v>426.80916251078702</v>
      </c>
      <c r="R1855" s="50">
        <v>449.05937854772878</v>
      </c>
      <c r="S1855" s="50">
        <v>464.20217363209383</v>
      </c>
      <c r="T1855" s="50">
        <v>477.23045400828391</v>
      </c>
    </row>
    <row r="1856" spans="1:20" x14ac:dyDescent="0.25">
      <c r="A1856" t="str">
        <f t="shared" si="35"/>
        <v>336 vrije beroepen</v>
      </c>
      <c r="B1856" s="10">
        <v>336</v>
      </c>
      <c r="C1856" s="3" t="s">
        <v>19</v>
      </c>
      <c r="D1856" s="194"/>
      <c r="E1856" s="50">
        <v>3088.881512650406</v>
      </c>
      <c r="F1856" s="50">
        <v>3303.2905188604359</v>
      </c>
      <c r="G1856" s="50">
        <v>3413.9030699221166</v>
      </c>
      <c r="H1856" s="50">
        <v>3269.207431159834</v>
      </c>
      <c r="I1856" s="50">
        <v>3417.2722241982874</v>
      </c>
      <c r="J1856" s="50">
        <v>3460.0300425554328</v>
      </c>
      <c r="K1856" s="50">
        <v>3838.1800563053207</v>
      </c>
      <c r="L1856" s="50">
        <v>4022.9052297367298</v>
      </c>
      <c r="M1856" s="50">
        <v>4043.7883408514772</v>
      </c>
      <c r="N1856" s="50">
        <v>4307.9136591044999</v>
      </c>
      <c r="O1856" s="284">
        <v>4297.0985266253629</v>
      </c>
      <c r="P1856" s="50">
        <v>4439.7379648186979</v>
      </c>
      <c r="Q1856" s="50">
        <v>4587.6567318808502</v>
      </c>
      <c r="R1856" s="50">
        <v>4745.0617176669493</v>
      </c>
      <c r="S1856" s="50">
        <v>4905.3895146618424</v>
      </c>
      <c r="T1856" s="50">
        <v>5071.4485153682936</v>
      </c>
    </row>
    <row r="1857" spans="1:20" x14ac:dyDescent="0.25">
      <c r="A1857" t="str">
        <f t="shared" si="35"/>
        <v>336 vrije beroepen</v>
      </c>
      <c r="B1857" s="10">
        <v>336</v>
      </c>
      <c r="C1857" s="3" t="s">
        <v>20</v>
      </c>
      <c r="D1857" s="194"/>
      <c r="E1857" s="193">
        <v>6.2809147756868314E-2</v>
      </c>
      <c r="F1857" s="193">
        <v>6.8263240521928462E-2</v>
      </c>
      <c r="G1857" s="193">
        <v>7.2165299873684613E-2</v>
      </c>
      <c r="H1857" s="193">
        <v>7.3550800075953701E-2</v>
      </c>
      <c r="I1857" s="193">
        <v>7.566837795197745E-2</v>
      </c>
      <c r="J1857" s="193">
        <v>7.9512278993291524E-2</v>
      </c>
      <c r="K1857" s="193">
        <v>8.385710234455071E-2</v>
      </c>
      <c r="L1857" s="193">
        <v>8.5454816696644564E-2</v>
      </c>
      <c r="M1857" s="193">
        <v>8.6883768453983198E-2</v>
      </c>
      <c r="N1857" s="193">
        <v>8.8402868011481145E-2</v>
      </c>
      <c r="O1857" s="285">
        <v>9.0901060274676287E-2</v>
      </c>
      <c r="P1857" s="193">
        <v>9.3286886552803844E-2</v>
      </c>
      <c r="Q1857" s="193">
        <v>9.3034241107181434E-2</v>
      </c>
      <c r="R1857" s="193">
        <v>9.4637205007424466E-2</v>
      </c>
      <c r="S1857" s="193">
        <v>9.4631052691050987E-2</v>
      </c>
      <c r="T1857" s="193">
        <v>9.4101409599664829E-2</v>
      </c>
    </row>
    <row r="1858" spans="1:20" x14ac:dyDescent="0.25">
      <c r="A1858" t="str">
        <f t="shared" si="35"/>
        <v>336 vrije beroepen</v>
      </c>
      <c r="B1858" s="10">
        <v>336</v>
      </c>
      <c r="C1858" s="3" t="s">
        <v>29</v>
      </c>
      <c r="D1858" s="194"/>
      <c r="E1858" s="50">
        <v>3088.881512650406</v>
      </c>
      <c r="F1858" s="50">
        <v>3303.2905188604359</v>
      </c>
      <c r="G1858" s="50">
        <v>3413.9030699221166</v>
      </c>
      <c r="H1858" s="50">
        <v>3269.207431159834</v>
      </c>
      <c r="I1858" s="50">
        <v>3417.2722241982874</v>
      </c>
      <c r="J1858" s="50">
        <v>3460.0300425554328</v>
      </c>
      <c r="K1858" s="50">
        <v>3838.1800563053207</v>
      </c>
      <c r="L1858" s="50">
        <v>4022.9052297367298</v>
      </c>
      <c r="M1858" s="50">
        <v>4043.7883408514772</v>
      </c>
      <c r="N1858" s="50">
        <v>4307.9136591044999</v>
      </c>
      <c r="O1858" s="284">
        <v>4297.0985266253629</v>
      </c>
      <c r="P1858" s="50">
        <v>4439.7379648186979</v>
      </c>
      <c r="Q1858" s="50">
        <v>4587.6567318808502</v>
      </c>
      <c r="R1858" s="50">
        <v>4745.0617176669493</v>
      </c>
      <c r="S1858" s="50">
        <v>4905.3895146618424</v>
      </c>
      <c r="T1858" s="50">
        <v>5071.4485153682936</v>
      </c>
    </row>
    <row r="1859" spans="1:20" x14ac:dyDescent="0.25">
      <c r="A1859" t="str">
        <f t="shared" ref="A1859:A1922" si="36">VLOOKUP(B1859,$AN$3:$AO$60,2)</f>
        <v>339 erkende maatschappijen voor sociale huisvesting</v>
      </c>
      <c r="B1859" s="10">
        <v>339</v>
      </c>
      <c r="C1859" s="3" t="s">
        <v>25</v>
      </c>
      <c r="D1859" s="50">
        <v>1997</v>
      </c>
      <c r="E1859" s="50">
        <v>2041</v>
      </c>
      <c r="F1859" s="50">
        <v>2060</v>
      </c>
      <c r="G1859" s="50">
        <v>2098</v>
      </c>
      <c r="H1859" s="50">
        <v>2116</v>
      </c>
      <c r="I1859" s="50">
        <v>2100</v>
      </c>
      <c r="J1859" s="50">
        <v>2158</v>
      </c>
      <c r="K1859" s="50">
        <v>2214</v>
      </c>
      <c r="L1859" s="50">
        <v>2192</v>
      </c>
      <c r="M1859" s="50">
        <v>2347</v>
      </c>
      <c r="N1859" s="50">
        <v>2726.4593633796117</v>
      </c>
      <c r="O1859" s="284">
        <v>2812.6851841269254</v>
      </c>
      <c r="P1859" s="50">
        <v>2901.6379452656533</v>
      </c>
      <c r="Q1859" s="50">
        <v>2993.4038878293259</v>
      </c>
      <c r="R1859" s="50">
        <v>3088.0719802729795</v>
      </c>
      <c r="S1859" s="50">
        <v>3185.7340047294019</v>
      </c>
      <c r="T1859" s="50">
        <v>3286.4846459932874</v>
      </c>
    </row>
    <row r="1860" spans="1:20" x14ac:dyDescent="0.25">
      <c r="A1860" t="str">
        <f t="shared" si="36"/>
        <v>339 erkende maatschappijen voor sociale huisvesting</v>
      </c>
      <c r="B1860" s="10">
        <v>339</v>
      </c>
      <c r="C1860" s="3" t="s">
        <v>83</v>
      </c>
      <c r="D1860" s="192"/>
      <c r="E1860" s="50">
        <v>44</v>
      </c>
      <c r="F1860" s="50">
        <v>19</v>
      </c>
      <c r="G1860" s="50">
        <v>38</v>
      </c>
      <c r="H1860" s="50">
        <v>18</v>
      </c>
      <c r="I1860" s="50">
        <v>-16</v>
      </c>
      <c r="J1860" s="50">
        <v>58</v>
      </c>
      <c r="K1860" s="50">
        <v>56</v>
      </c>
      <c r="L1860" s="50">
        <v>-22</v>
      </c>
      <c r="M1860" s="50">
        <v>155</v>
      </c>
      <c r="N1860" s="50">
        <v>379.45936337961166</v>
      </c>
      <c r="O1860" s="284">
        <v>86.225820747313719</v>
      </c>
      <c r="P1860" s="50">
        <v>88.952761138727965</v>
      </c>
      <c r="Q1860" s="50">
        <v>91.765942563672525</v>
      </c>
      <c r="R1860" s="50">
        <v>94.668092443653677</v>
      </c>
      <c r="S1860" s="50">
        <v>97.662024456422387</v>
      </c>
      <c r="T1860" s="50">
        <v>100.75064126388543</v>
      </c>
    </row>
    <row r="1861" spans="1:20" x14ac:dyDescent="0.25">
      <c r="A1861" t="str">
        <f t="shared" si="36"/>
        <v>339 erkende maatschappijen voor sociale huisvesting</v>
      </c>
      <c r="B1861" s="10">
        <v>339</v>
      </c>
      <c r="C1861" s="3" t="s">
        <v>84</v>
      </c>
      <c r="D1861" s="192"/>
      <c r="E1861" s="193">
        <v>1.0220330495743615</v>
      </c>
      <c r="F1861" s="193">
        <v>1.0093091621754042</v>
      </c>
      <c r="G1861" s="193">
        <v>1.0184466019417475</v>
      </c>
      <c r="H1861" s="193">
        <v>1.0085795996186844</v>
      </c>
      <c r="I1861" s="193">
        <v>0.99243856332703217</v>
      </c>
      <c r="J1861" s="193">
        <v>1.0276190476190477</v>
      </c>
      <c r="K1861" s="193">
        <v>1.025949953660797</v>
      </c>
      <c r="L1861" s="193">
        <v>0.99006323396567297</v>
      </c>
      <c r="M1861" s="193">
        <v>1.0707116788321167</v>
      </c>
      <c r="N1861" s="193">
        <v>1.1616784675669414</v>
      </c>
      <c r="O1861" s="285">
        <v>1.0316255660749813</v>
      </c>
      <c r="P1861" s="193">
        <v>1.0316255660749816</v>
      </c>
      <c r="Q1861" s="193">
        <v>1.0316255660749816</v>
      </c>
      <c r="R1861" s="193">
        <v>1.0316255660749818</v>
      </c>
      <c r="S1861" s="193">
        <v>1.0316255660749816</v>
      </c>
      <c r="T1861" s="193">
        <v>1.0316255660749816</v>
      </c>
    </row>
    <row r="1862" spans="1:20" x14ac:dyDescent="0.25">
      <c r="A1862" t="str">
        <f t="shared" si="36"/>
        <v>339 erkende maatschappijen voor sociale huisvesting</v>
      </c>
      <c r="B1862" s="10">
        <v>339</v>
      </c>
      <c r="C1862" s="3" t="s">
        <v>8</v>
      </c>
      <c r="D1862" s="50">
        <v>2</v>
      </c>
      <c r="E1862" s="50">
        <v>0</v>
      </c>
      <c r="F1862" s="50">
        <v>0</v>
      </c>
      <c r="G1862" s="50">
        <v>1</v>
      </c>
      <c r="H1862" s="50">
        <v>1</v>
      </c>
      <c r="I1862" s="50">
        <v>0</v>
      </c>
      <c r="J1862" s="50">
        <v>4</v>
      </c>
      <c r="K1862" s="50">
        <v>5</v>
      </c>
      <c r="L1862" s="50">
        <v>4</v>
      </c>
      <c r="M1862" s="50">
        <v>5</v>
      </c>
      <c r="N1862" s="50">
        <v>6.0605332808446182</v>
      </c>
      <c r="O1862" s="284">
        <v>5.7258220545278942</v>
      </c>
      <c r="P1862" s="50">
        <v>5.5824483986080011</v>
      </c>
      <c r="Q1862" s="50">
        <v>5.4427546694988624</v>
      </c>
      <c r="R1862" s="50">
        <v>5.2794257127263071</v>
      </c>
      <c r="S1862" s="50">
        <v>5.1811347539726906</v>
      </c>
      <c r="T1862" s="50">
        <v>4.9953364063371115</v>
      </c>
    </row>
    <row r="1863" spans="1:20" x14ac:dyDescent="0.25">
      <c r="A1863" t="str">
        <f t="shared" si="36"/>
        <v>339 erkende maatschappijen voor sociale huisvesting</v>
      </c>
      <c r="B1863" s="10">
        <v>339</v>
      </c>
      <c r="C1863" s="3" t="s">
        <v>9</v>
      </c>
      <c r="D1863" s="50">
        <v>51</v>
      </c>
      <c r="E1863" s="50">
        <v>47</v>
      </c>
      <c r="F1863" s="50">
        <v>43</v>
      </c>
      <c r="G1863" s="50">
        <v>40</v>
      </c>
      <c r="H1863" s="50">
        <v>44</v>
      </c>
      <c r="I1863" s="50">
        <v>32</v>
      </c>
      <c r="J1863" s="50">
        <v>35</v>
      </c>
      <c r="K1863" s="50">
        <v>35</v>
      </c>
      <c r="L1863" s="50">
        <v>37</v>
      </c>
      <c r="M1863" s="50">
        <v>41</v>
      </c>
      <c r="N1863" s="50">
        <v>111.56890812463956</v>
      </c>
      <c r="O1863" s="284">
        <v>105.40717873108167</v>
      </c>
      <c r="P1863" s="50">
        <v>102.76780006528364</v>
      </c>
      <c r="Q1863" s="50">
        <v>100.1961655066836</v>
      </c>
      <c r="R1863" s="50">
        <v>97.189427893370649</v>
      </c>
      <c r="S1863" s="50">
        <v>95.379980698133636</v>
      </c>
      <c r="T1863" s="50">
        <v>91.959602025751366</v>
      </c>
    </row>
    <row r="1864" spans="1:20" x14ac:dyDescent="0.25">
      <c r="A1864" t="str">
        <f t="shared" si="36"/>
        <v>339 erkende maatschappijen voor sociale huisvesting</v>
      </c>
      <c r="B1864" s="10">
        <v>339</v>
      </c>
      <c r="C1864" s="3" t="s">
        <v>10</v>
      </c>
      <c r="D1864" s="50">
        <v>159</v>
      </c>
      <c r="E1864" s="50">
        <v>163</v>
      </c>
      <c r="F1864" s="50">
        <v>163</v>
      </c>
      <c r="G1864" s="50">
        <v>159</v>
      </c>
      <c r="H1864" s="50">
        <v>161</v>
      </c>
      <c r="I1864" s="50">
        <v>144</v>
      </c>
      <c r="J1864" s="50">
        <v>150</v>
      </c>
      <c r="K1864" s="50">
        <v>144</v>
      </c>
      <c r="L1864" s="50">
        <v>126</v>
      </c>
      <c r="M1864" s="50">
        <v>138</v>
      </c>
      <c r="N1864" s="50">
        <v>415.14652973785627</v>
      </c>
      <c r="O1864" s="284">
        <v>392.21881073516073</v>
      </c>
      <c r="P1864" s="50">
        <v>382.39771530464805</v>
      </c>
      <c r="Q1864" s="50">
        <v>372.8286948606721</v>
      </c>
      <c r="R1864" s="50">
        <v>361.64066132175208</v>
      </c>
      <c r="S1864" s="50">
        <v>354.90773064712937</v>
      </c>
      <c r="T1864" s="50">
        <v>342.18054383409208</v>
      </c>
    </row>
    <row r="1865" spans="1:20" x14ac:dyDescent="0.25">
      <c r="A1865" t="str">
        <f t="shared" si="36"/>
        <v>339 erkende maatschappijen voor sociale huisvesting</v>
      </c>
      <c r="B1865" s="10">
        <v>339</v>
      </c>
      <c r="C1865" s="3" t="s">
        <v>11</v>
      </c>
      <c r="D1865" s="50">
        <v>222</v>
      </c>
      <c r="E1865" s="50">
        <v>233</v>
      </c>
      <c r="F1865" s="50">
        <v>228</v>
      </c>
      <c r="G1865" s="50">
        <v>252</v>
      </c>
      <c r="H1865" s="50">
        <v>246</v>
      </c>
      <c r="I1865" s="50">
        <v>239</v>
      </c>
      <c r="J1865" s="50">
        <v>238</v>
      </c>
      <c r="K1865" s="50">
        <v>237</v>
      </c>
      <c r="L1865" s="50">
        <v>223</v>
      </c>
      <c r="M1865" s="50">
        <v>246</v>
      </c>
      <c r="N1865" s="50">
        <v>230.40288698140535</v>
      </c>
      <c r="O1865" s="284">
        <v>284.88984459936142</v>
      </c>
      <c r="P1865" s="50">
        <v>347.61976297686329</v>
      </c>
      <c r="Q1865" s="50">
        <v>415.31264751803064</v>
      </c>
      <c r="R1865" s="50">
        <v>488.82959906522484</v>
      </c>
      <c r="S1865" s="50">
        <v>564.65866956914817</v>
      </c>
      <c r="T1865" s="50">
        <v>546.61047273241184</v>
      </c>
    </row>
    <row r="1866" spans="1:20" x14ac:dyDescent="0.25">
      <c r="A1866" t="str">
        <f t="shared" si="36"/>
        <v>339 erkende maatschappijen voor sociale huisvesting</v>
      </c>
      <c r="B1866" s="10">
        <v>339</v>
      </c>
      <c r="C1866" s="3" t="s">
        <v>12</v>
      </c>
      <c r="D1866" s="50">
        <v>227</v>
      </c>
      <c r="E1866" s="50">
        <v>235</v>
      </c>
      <c r="F1866" s="50">
        <v>254</v>
      </c>
      <c r="G1866" s="50">
        <v>258</v>
      </c>
      <c r="H1866" s="50">
        <v>274</v>
      </c>
      <c r="I1866" s="50">
        <v>281</v>
      </c>
      <c r="J1866" s="50">
        <v>286</v>
      </c>
      <c r="K1866" s="50">
        <v>298</v>
      </c>
      <c r="L1866" s="50">
        <v>295</v>
      </c>
      <c r="M1866" s="50">
        <v>316</v>
      </c>
      <c r="N1866" s="50">
        <v>322.56404177396752</v>
      </c>
      <c r="O1866" s="284">
        <v>326.84868012708972</v>
      </c>
      <c r="P1866" s="50">
        <v>315.88456169187651</v>
      </c>
      <c r="Q1866" s="50">
        <v>317.58857439998923</v>
      </c>
      <c r="R1866" s="50">
        <v>309.92833687776044</v>
      </c>
      <c r="S1866" s="50">
        <v>290.27798200805512</v>
      </c>
      <c r="T1866" s="50">
        <v>358.92453548798261</v>
      </c>
    </row>
    <row r="1867" spans="1:20" x14ac:dyDescent="0.25">
      <c r="A1867" t="str">
        <f t="shared" si="36"/>
        <v>339 erkende maatschappijen voor sociale huisvesting</v>
      </c>
      <c r="B1867" s="10">
        <v>339</v>
      </c>
      <c r="C1867" s="3" t="s">
        <v>13</v>
      </c>
      <c r="D1867" s="50">
        <v>293</v>
      </c>
      <c r="E1867" s="50">
        <v>277</v>
      </c>
      <c r="F1867" s="50">
        <v>259</v>
      </c>
      <c r="G1867" s="50">
        <v>253</v>
      </c>
      <c r="H1867" s="50">
        <v>256</v>
      </c>
      <c r="I1867" s="50">
        <v>260</v>
      </c>
      <c r="J1867" s="50">
        <v>279</v>
      </c>
      <c r="K1867" s="50">
        <v>294</v>
      </c>
      <c r="L1867" s="50">
        <v>296</v>
      </c>
      <c r="M1867" s="50">
        <v>324</v>
      </c>
      <c r="N1867" s="50">
        <v>346.65161632202353</v>
      </c>
      <c r="O1867" s="284">
        <v>371.81779383585041</v>
      </c>
      <c r="P1867" s="50">
        <v>388.2508430976518</v>
      </c>
      <c r="Q1867" s="50">
        <v>388.56480883028985</v>
      </c>
      <c r="R1867" s="50">
        <v>398.11932704622888</v>
      </c>
      <c r="S1867" s="50">
        <v>406.3891748112772</v>
      </c>
      <c r="T1867" s="50">
        <v>411.78726765235785</v>
      </c>
    </row>
    <row r="1868" spans="1:20" x14ac:dyDescent="0.25">
      <c r="A1868" t="str">
        <f t="shared" si="36"/>
        <v>339 erkende maatschappijen voor sociale huisvesting</v>
      </c>
      <c r="B1868" s="10">
        <v>339</v>
      </c>
      <c r="C1868" s="3" t="s">
        <v>14</v>
      </c>
      <c r="D1868" s="50">
        <v>301</v>
      </c>
      <c r="E1868" s="50">
        <v>321</v>
      </c>
      <c r="F1868" s="50">
        <v>323</v>
      </c>
      <c r="G1868" s="50">
        <v>334</v>
      </c>
      <c r="H1868" s="50">
        <v>323</v>
      </c>
      <c r="I1868" s="50">
        <v>305</v>
      </c>
      <c r="J1868" s="50">
        <v>309</v>
      </c>
      <c r="K1868" s="50">
        <v>298</v>
      </c>
      <c r="L1868" s="50">
        <v>288</v>
      </c>
      <c r="M1868" s="50">
        <v>321</v>
      </c>
      <c r="N1868" s="50">
        <v>334.08418612303774</v>
      </c>
      <c r="O1868" s="284">
        <v>353.17206376148624</v>
      </c>
      <c r="P1868" s="50">
        <v>382.50748743052685</v>
      </c>
      <c r="Q1868" s="50">
        <v>404.20364014544077</v>
      </c>
      <c r="R1868" s="50">
        <v>408.19829735119663</v>
      </c>
      <c r="S1868" s="50">
        <v>436.73641838484656</v>
      </c>
      <c r="T1868" s="50">
        <v>468.44256286627285</v>
      </c>
    </row>
    <row r="1869" spans="1:20" x14ac:dyDescent="0.25">
      <c r="A1869" t="str">
        <f t="shared" si="36"/>
        <v>339 erkende maatschappijen voor sociale huisvesting</v>
      </c>
      <c r="B1869" s="10">
        <v>339</v>
      </c>
      <c r="C1869" s="3" t="s">
        <v>15</v>
      </c>
      <c r="D1869" s="50">
        <v>333</v>
      </c>
      <c r="E1869" s="50">
        <v>334</v>
      </c>
      <c r="F1869" s="50">
        <v>345</v>
      </c>
      <c r="G1869" s="50">
        <v>354</v>
      </c>
      <c r="H1869" s="50">
        <v>339</v>
      </c>
      <c r="I1869" s="50">
        <v>342</v>
      </c>
      <c r="J1869" s="50">
        <v>347</v>
      </c>
      <c r="K1869" s="50">
        <v>349</v>
      </c>
      <c r="L1869" s="50">
        <v>355</v>
      </c>
      <c r="M1869" s="50">
        <v>364</v>
      </c>
      <c r="N1869" s="50">
        <v>356.17478096270798</v>
      </c>
      <c r="O1869" s="284">
        <v>350.55215045025</v>
      </c>
      <c r="P1869" s="50">
        <v>347.38118445324983</v>
      </c>
      <c r="Q1869" s="50">
        <v>348.27620956609672</v>
      </c>
      <c r="R1869" s="50">
        <v>375.31194073560278</v>
      </c>
      <c r="S1869" s="50">
        <v>390.12234695965594</v>
      </c>
      <c r="T1869" s="50">
        <v>411.97900077887755</v>
      </c>
    </row>
    <row r="1870" spans="1:20" x14ac:dyDescent="0.25">
      <c r="A1870" t="str">
        <f t="shared" si="36"/>
        <v>339 erkende maatschappijen voor sociale huisvesting</v>
      </c>
      <c r="B1870" s="10">
        <v>339</v>
      </c>
      <c r="C1870" s="3" t="s">
        <v>16</v>
      </c>
      <c r="D1870" s="50">
        <v>292</v>
      </c>
      <c r="E1870" s="50">
        <v>298</v>
      </c>
      <c r="F1870" s="50">
        <v>292</v>
      </c>
      <c r="G1870" s="50">
        <v>291</v>
      </c>
      <c r="H1870" s="50">
        <v>309</v>
      </c>
      <c r="I1870" s="50">
        <v>327</v>
      </c>
      <c r="J1870" s="50">
        <v>339</v>
      </c>
      <c r="K1870" s="50">
        <v>373</v>
      </c>
      <c r="L1870" s="50">
        <v>382</v>
      </c>
      <c r="M1870" s="50">
        <v>386</v>
      </c>
      <c r="N1870" s="50">
        <v>371.83829314609659</v>
      </c>
      <c r="O1870" s="284">
        <v>368.8531565473416</v>
      </c>
      <c r="P1870" s="50">
        <v>357.78657966389426</v>
      </c>
      <c r="Q1870" s="50">
        <v>373.29135048287804</v>
      </c>
      <c r="R1870" s="50">
        <v>374.28900235471241</v>
      </c>
      <c r="S1870" s="50">
        <v>365.95322768204358</v>
      </c>
      <c r="T1870" s="50">
        <v>359.86511864352508</v>
      </c>
    </row>
    <row r="1871" spans="1:20" x14ac:dyDescent="0.25">
      <c r="A1871" t="str">
        <f t="shared" si="36"/>
        <v>339 erkende maatschappijen voor sociale huisvesting</v>
      </c>
      <c r="B1871" s="10">
        <v>339</v>
      </c>
      <c r="C1871" s="3" t="s">
        <v>17</v>
      </c>
      <c r="D1871" s="50">
        <v>90</v>
      </c>
      <c r="E1871" s="50">
        <v>110</v>
      </c>
      <c r="F1871" s="50">
        <v>126</v>
      </c>
      <c r="G1871" s="50">
        <v>130</v>
      </c>
      <c r="H1871" s="50">
        <v>134</v>
      </c>
      <c r="I1871" s="50">
        <v>142</v>
      </c>
      <c r="J1871" s="50">
        <v>143</v>
      </c>
      <c r="K1871" s="50">
        <v>155</v>
      </c>
      <c r="L1871" s="50">
        <v>161</v>
      </c>
      <c r="M1871" s="50">
        <v>175</v>
      </c>
      <c r="N1871" s="50">
        <v>200.90784876843495</v>
      </c>
      <c r="O1871" s="284">
        <v>206.34194224082586</v>
      </c>
      <c r="P1871" s="50">
        <v>214.44803215800502</v>
      </c>
      <c r="Q1871" s="50">
        <v>208.37365731465192</v>
      </c>
      <c r="R1871" s="50">
        <v>200.19858109640876</v>
      </c>
      <c r="S1871" s="50">
        <v>196.70257538651464</v>
      </c>
      <c r="T1871" s="50">
        <v>196.57620213199158</v>
      </c>
    </row>
    <row r="1872" spans="1:20" x14ac:dyDescent="0.25">
      <c r="A1872" t="str">
        <f t="shared" si="36"/>
        <v>339 erkende maatschappijen voor sociale huisvesting</v>
      </c>
      <c r="B1872" s="10">
        <v>339</v>
      </c>
      <c r="C1872" s="3" t="s">
        <v>85</v>
      </c>
      <c r="D1872" s="50">
        <v>27</v>
      </c>
      <c r="E1872" s="50">
        <v>23</v>
      </c>
      <c r="F1872" s="50">
        <v>27</v>
      </c>
      <c r="G1872" s="50">
        <v>26</v>
      </c>
      <c r="H1872" s="50">
        <v>29</v>
      </c>
      <c r="I1872" s="50">
        <v>28</v>
      </c>
      <c r="J1872" s="50">
        <v>28</v>
      </c>
      <c r="K1872" s="50">
        <v>26</v>
      </c>
      <c r="L1872" s="50">
        <v>25</v>
      </c>
      <c r="M1872" s="50">
        <v>31</v>
      </c>
      <c r="N1872" s="50">
        <v>31.059738158597369</v>
      </c>
      <c r="O1872" s="284">
        <v>46.857741043951314</v>
      </c>
      <c r="P1872" s="50">
        <v>57.011530025045531</v>
      </c>
      <c r="Q1872" s="50">
        <v>59.325384535094507</v>
      </c>
      <c r="R1872" s="50">
        <v>69.087380817995424</v>
      </c>
      <c r="S1872" s="50">
        <v>79.424763828624961</v>
      </c>
      <c r="T1872" s="50">
        <v>93.164003433687014</v>
      </c>
    </row>
    <row r="1873" spans="1:20" x14ac:dyDescent="0.25">
      <c r="A1873" t="str">
        <f t="shared" si="36"/>
        <v>339 erkende maatschappijen voor sociale huisvesting</v>
      </c>
      <c r="B1873" s="10">
        <v>339</v>
      </c>
      <c r="C1873" s="3" t="s">
        <v>6</v>
      </c>
      <c r="D1873" s="50">
        <v>409</v>
      </c>
      <c r="E1873" s="50">
        <v>431</v>
      </c>
      <c r="F1873" s="50">
        <v>445</v>
      </c>
      <c r="G1873" s="50">
        <v>447</v>
      </c>
      <c r="H1873" s="50">
        <v>472</v>
      </c>
      <c r="I1873" s="50">
        <v>497</v>
      </c>
      <c r="J1873" s="50">
        <v>510</v>
      </c>
      <c r="K1873" s="50">
        <v>554</v>
      </c>
      <c r="L1873" s="50">
        <v>568</v>
      </c>
      <c r="M1873" s="50">
        <v>592</v>
      </c>
      <c r="N1873" s="50">
        <v>603.80588007312895</v>
      </c>
      <c r="O1873" s="284">
        <v>622.05283983211882</v>
      </c>
      <c r="P1873" s="50">
        <v>629.24614184694485</v>
      </c>
      <c r="Q1873" s="50">
        <v>640.99039233262442</v>
      </c>
      <c r="R1873" s="50">
        <v>643.57496426911655</v>
      </c>
      <c r="S1873" s="50">
        <v>642.08056689718319</v>
      </c>
      <c r="T1873" s="50">
        <v>649.60532420920367</v>
      </c>
    </row>
    <row r="1874" spans="1:20" x14ac:dyDescent="0.25">
      <c r="A1874" t="str">
        <f t="shared" si="36"/>
        <v>339 erkende maatschappijen voor sociale huisvesting</v>
      </c>
      <c r="B1874" s="10">
        <v>339</v>
      </c>
      <c r="C1874" s="3" t="s">
        <v>86</v>
      </c>
      <c r="D1874" s="193">
        <v>1.0191155255664426</v>
      </c>
      <c r="E1874" s="192"/>
      <c r="F1874" s="192"/>
      <c r="G1874" s="192"/>
      <c r="H1874" s="192"/>
      <c r="I1874" s="192"/>
      <c r="J1874" s="192"/>
      <c r="K1874" s="192"/>
      <c r="L1874" s="192"/>
      <c r="M1874" s="192"/>
      <c r="N1874" s="192"/>
      <c r="O1874" s="286"/>
      <c r="P1874" s="192"/>
      <c r="Q1874" s="192"/>
      <c r="R1874" s="192"/>
      <c r="S1874" s="192"/>
      <c r="T1874" s="192"/>
    </row>
    <row r="1875" spans="1:20" x14ac:dyDescent="0.25">
      <c r="A1875" t="str">
        <f t="shared" si="36"/>
        <v>339 erkende maatschappijen voor sociale huisvesting</v>
      </c>
      <c r="B1875" s="10">
        <v>339</v>
      </c>
      <c r="C1875" s="3" t="s">
        <v>87</v>
      </c>
      <c r="D1875" s="192"/>
      <c r="E1875" s="193">
        <v>-1.4587620039594462E-3</v>
      </c>
      <c r="F1875" s="193">
        <v>4.9031816955191765E-3</v>
      </c>
      <c r="G1875" s="193">
        <v>3.344618123475307E-4</v>
      </c>
      <c r="H1875" s="193">
        <v>5.2679629738791034E-3</v>
      </c>
      <c r="I1875" s="193">
        <v>1.3338481119705203E-2</v>
      </c>
      <c r="J1875" s="193">
        <v>-4.2517610263025363E-3</v>
      </c>
      <c r="K1875" s="193">
        <v>-3.4172140471772083E-3</v>
      </c>
      <c r="L1875" s="193">
        <v>1.4526145800384804E-2</v>
      </c>
      <c r="M1875" s="193">
        <v>-2.5798076632837064E-2</v>
      </c>
      <c r="N1875" s="193">
        <v>-7.1281471000249397E-2</v>
      </c>
      <c r="O1875" s="285">
        <v>-6.2550202542693834E-3</v>
      </c>
      <c r="P1875" s="193">
        <v>-6.2550202542694944E-3</v>
      </c>
      <c r="Q1875" s="193">
        <v>-6.2550202542694944E-3</v>
      </c>
      <c r="R1875" s="193">
        <v>-6.2550202542696054E-3</v>
      </c>
      <c r="S1875" s="193">
        <v>-6.2550202542694944E-3</v>
      </c>
      <c r="T1875" s="193">
        <v>-6.2550202542694944E-3</v>
      </c>
    </row>
    <row r="1876" spans="1:20" x14ac:dyDescent="0.25">
      <c r="A1876" t="str">
        <f t="shared" si="36"/>
        <v>339 erkende maatschappijen voor sociale huisvesting</v>
      </c>
      <c r="B1876" s="10">
        <v>339</v>
      </c>
      <c r="C1876" s="3" t="s">
        <v>88</v>
      </c>
      <c r="D1876" s="194"/>
      <c r="E1876" s="50">
        <v>0.96980974871935377</v>
      </c>
      <c r="F1876" s="50">
        <v>0</v>
      </c>
      <c r="G1876" s="50">
        <v>0</v>
      </c>
      <c r="H1876" s="50">
        <v>0.49163159933751543</v>
      </c>
      <c r="I1876" s="50">
        <v>0.49970211748334153</v>
      </c>
      <c r="J1876" s="50">
        <v>0</v>
      </c>
      <c r="K1876" s="50">
        <v>1.9317856892658365</v>
      </c>
      <c r="L1876" s="50">
        <v>2.5044489108201056</v>
      </c>
      <c r="M1876" s="50">
        <v>1.8422622389231971</v>
      </c>
      <c r="N1876" s="50">
        <v>2.0754108268169347</v>
      </c>
      <c r="O1876" s="284">
        <v>2.9097142463510708</v>
      </c>
      <c r="P1876" s="50">
        <v>2.749016502687879</v>
      </c>
      <c r="Q1876" s="50">
        <v>2.6801815751576386</v>
      </c>
      <c r="R1876" s="50">
        <v>2.6131134121958923</v>
      </c>
      <c r="S1876" s="50">
        <v>2.5346977727892348</v>
      </c>
      <c r="T1876" s="50">
        <v>2.4875074366059735</v>
      </c>
    </row>
    <row r="1877" spans="1:20" x14ac:dyDescent="0.25">
      <c r="A1877" t="str">
        <f t="shared" si="36"/>
        <v>339 erkende maatschappijen voor sociale huisvesting</v>
      </c>
      <c r="B1877" s="10">
        <v>339</v>
      </c>
      <c r="C1877" s="3" t="s">
        <v>89</v>
      </c>
      <c r="D1877" s="194"/>
      <c r="E1877" s="50">
        <v>13.518108322817586</v>
      </c>
      <c r="F1877" s="50">
        <v>12.756875886668173</v>
      </c>
      <c r="G1877" s="50">
        <v>11.474729366868967</v>
      </c>
      <c r="H1877" s="50">
        <v>10.871506899362629</v>
      </c>
      <c r="I1877" s="50">
        <v>12.31376038771524</v>
      </c>
      <c r="J1877" s="50">
        <v>8.3925743514842903</v>
      </c>
      <c r="K1877" s="50">
        <v>9.2085873412053285</v>
      </c>
      <c r="L1877" s="50">
        <v>9.8366049358699996</v>
      </c>
      <c r="M1877" s="50">
        <v>8.9067004164619323</v>
      </c>
      <c r="N1877" s="50">
        <v>8.004767778907425</v>
      </c>
      <c r="O1877" s="284">
        <v>29.037447203681296</v>
      </c>
      <c r="P1877" s="50">
        <v>27.433766617787885</v>
      </c>
      <c r="Q1877" s="50">
        <v>26.746829549505264</v>
      </c>
      <c r="R1877" s="50">
        <v>26.077523880231436</v>
      </c>
      <c r="S1877" s="50">
        <v>25.294976249628476</v>
      </c>
      <c r="T1877" s="50">
        <v>24.824041037635123</v>
      </c>
    </row>
    <row r="1878" spans="1:20" x14ac:dyDescent="0.25">
      <c r="A1878" t="str">
        <f t="shared" si="36"/>
        <v>339 erkende maatschappijen voor sociale huisvesting</v>
      </c>
      <c r="B1878" s="10">
        <v>339</v>
      </c>
      <c r="C1878" s="3" t="s">
        <v>90</v>
      </c>
      <c r="D1878" s="194"/>
      <c r="E1878" s="50">
        <v>27.349907752922736</v>
      </c>
      <c r="F1878" s="50">
        <v>29.074952569721972</v>
      </c>
      <c r="G1878" s="50">
        <v>28.330251228764993</v>
      </c>
      <c r="H1878" s="50">
        <v>28.419457024399065</v>
      </c>
      <c r="I1878" s="50">
        <v>30.076287892724853</v>
      </c>
      <c r="J1878" s="50">
        <v>24.367535917014507</v>
      </c>
      <c r="K1878" s="50">
        <v>25.508031960425576</v>
      </c>
      <c r="L1878" s="50">
        <v>27.071554500057484</v>
      </c>
      <c r="M1878" s="50">
        <v>18.606758160964343</v>
      </c>
      <c r="N1878" s="50">
        <v>14.102121944067569</v>
      </c>
      <c r="O1878" s="284">
        <v>69.419034259810502</v>
      </c>
      <c r="P1878" s="50">
        <v>65.585158755774671</v>
      </c>
      <c r="Q1878" s="50">
        <v>63.942917013828449</v>
      </c>
      <c r="R1878" s="50">
        <v>62.342826177340754</v>
      </c>
      <c r="S1878" s="50">
        <v>60.472010867795461</v>
      </c>
      <c r="T1878" s="50">
        <v>59.346158881351791</v>
      </c>
    </row>
    <row r="1879" spans="1:20" x14ac:dyDescent="0.25">
      <c r="A1879" t="str">
        <f t="shared" si="36"/>
        <v>339 erkende maatschappijen voor sociale huisvesting</v>
      </c>
      <c r="B1879" s="10">
        <v>339</v>
      </c>
      <c r="C1879" s="3" t="s">
        <v>91</v>
      </c>
      <c r="D1879" s="194"/>
      <c r="E1879" s="50">
        <v>27.381966385463894</v>
      </c>
      <c r="F1879" s="50">
        <v>30.221063367623053</v>
      </c>
      <c r="G1879" s="50">
        <v>28.530874561134958</v>
      </c>
      <c r="H1879" s="50">
        <v>32.777366807644597</v>
      </c>
      <c r="I1879" s="50">
        <v>33.982300776097709</v>
      </c>
      <c r="J1879" s="50">
        <v>28.811256864857615</v>
      </c>
      <c r="K1879" s="50">
        <v>28.889329853986276</v>
      </c>
      <c r="L1879" s="50">
        <v>33.020522398976169</v>
      </c>
      <c r="M1879" s="50">
        <v>22.077641414149696</v>
      </c>
      <c r="N1879" s="50">
        <v>13.165792554588878</v>
      </c>
      <c r="O1879" s="284">
        <v>27.313325128270105</v>
      </c>
      <c r="P1879" s="50">
        <v>33.77253233772494</v>
      </c>
      <c r="Q1879" s="50">
        <v>41.208909018425253</v>
      </c>
      <c r="R1879" s="50">
        <v>49.233625151832719</v>
      </c>
      <c r="S1879" s="50">
        <v>57.948760740432611</v>
      </c>
      <c r="T1879" s="50">
        <v>66.937988627213926</v>
      </c>
    </row>
    <row r="1880" spans="1:20" x14ac:dyDescent="0.25">
      <c r="A1880" t="str">
        <f t="shared" si="36"/>
        <v>339 erkende maatschappijen voor sociale huisvesting</v>
      </c>
      <c r="B1880" s="10">
        <v>339</v>
      </c>
      <c r="C1880" s="3" t="s">
        <v>92</v>
      </c>
      <c r="D1880" s="194"/>
      <c r="E1880" s="50">
        <v>20.473307496126075</v>
      </c>
      <c r="F1880" s="50">
        <v>22.689890520873636</v>
      </c>
      <c r="G1880" s="50">
        <v>23.363937457342075</v>
      </c>
      <c r="H1880" s="50">
        <v>25.004716779967488</v>
      </c>
      <c r="I1880" s="50">
        <v>28.766718862309421</v>
      </c>
      <c r="J1880" s="50">
        <v>24.558776994595721</v>
      </c>
      <c r="K1880" s="50">
        <v>25.234446345120151</v>
      </c>
      <c r="L1880" s="50">
        <v>31.640355538230139</v>
      </c>
      <c r="M1880" s="50">
        <v>19.426182851252875</v>
      </c>
      <c r="N1880" s="50">
        <v>6.4363110442906137</v>
      </c>
      <c r="O1880" s="284">
        <v>27.545202700664472</v>
      </c>
      <c r="P1880" s="50">
        <v>27.911087351931592</v>
      </c>
      <c r="Q1880" s="50">
        <v>26.974811680684677</v>
      </c>
      <c r="R1880" s="50">
        <v>27.120325034223171</v>
      </c>
      <c r="S1880" s="50">
        <v>26.46618269980614</v>
      </c>
      <c r="T1880" s="50">
        <v>24.788150005742519</v>
      </c>
    </row>
    <row r="1881" spans="1:20" x14ac:dyDescent="0.25">
      <c r="A1881" t="str">
        <f t="shared" si="36"/>
        <v>339 erkende maatschappijen voor sociale huisvesting</v>
      </c>
      <c r="B1881" s="10">
        <v>339</v>
      </c>
      <c r="C1881" s="3" t="s">
        <v>93</v>
      </c>
      <c r="D1881" s="194"/>
      <c r="E1881" s="50">
        <v>24.077331838315402</v>
      </c>
      <c r="F1881" s="50">
        <v>24.524787139272188</v>
      </c>
      <c r="G1881" s="50">
        <v>21.747820211166474</v>
      </c>
      <c r="H1881" s="50">
        <v>22.492185498211573</v>
      </c>
      <c r="I1881" s="50">
        <v>24.824943900438843</v>
      </c>
      <c r="J1881" s="50">
        <v>20.639370690921186</v>
      </c>
      <c r="K1881" s="50">
        <v>22.380471002433701</v>
      </c>
      <c r="L1881" s="50">
        <v>28.859069926780037</v>
      </c>
      <c r="M1881" s="50">
        <v>17.119420290129902</v>
      </c>
      <c r="N1881" s="50">
        <v>4.0022051371276204</v>
      </c>
      <c r="O1881" s="284">
        <v>26.823533142548779</v>
      </c>
      <c r="P1881" s="50">
        <v>28.770865175139967</v>
      </c>
      <c r="Q1881" s="50">
        <v>30.042437037933734</v>
      </c>
      <c r="R1881" s="50">
        <v>30.066731372183149</v>
      </c>
      <c r="S1881" s="50">
        <v>30.806049823213428</v>
      </c>
      <c r="T1881" s="50">
        <v>31.445961841980822</v>
      </c>
    </row>
    <row r="1882" spans="1:20" x14ac:dyDescent="0.25">
      <c r="A1882" t="str">
        <f t="shared" si="36"/>
        <v>339 erkende maatschappijen voor sociale huisvesting</v>
      </c>
      <c r="B1882" s="10">
        <v>339</v>
      </c>
      <c r="C1882" s="3" t="s">
        <v>94</v>
      </c>
      <c r="D1882" s="194"/>
      <c r="E1882" s="50">
        <v>21.966361701893927</v>
      </c>
      <c r="F1882" s="50">
        <v>25.46810454649593</v>
      </c>
      <c r="G1882" s="50">
        <v>24.151087803337383</v>
      </c>
      <c r="H1882" s="50">
        <v>26.621360057656453</v>
      </c>
      <c r="I1882" s="50">
        <v>28.35138603961391</v>
      </c>
      <c r="J1882" s="50">
        <v>21.406408783493159</v>
      </c>
      <c r="K1882" s="50">
        <v>21.945023587367384</v>
      </c>
      <c r="L1882" s="50">
        <v>26.510930390028111</v>
      </c>
      <c r="M1882" s="50">
        <v>14.007925792682087</v>
      </c>
      <c r="N1882" s="50">
        <v>1.0128310311542186</v>
      </c>
      <c r="O1882" s="284">
        <v>22.778423611396342</v>
      </c>
      <c r="P1882" s="50">
        <v>24.079867321548306</v>
      </c>
      <c r="Q1882" s="50">
        <v>26.080006013857126</v>
      </c>
      <c r="R1882" s="50">
        <v>27.559286320455755</v>
      </c>
      <c r="S1882" s="50">
        <v>27.831648790140349</v>
      </c>
      <c r="T1882" s="50">
        <v>29.777426043237785</v>
      </c>
    </row>
    <row r="1883" spans="1:20" x14ac:dyDescent="0.25">
      <c r="A1883" t="str">
        <f t="shared" si="36"/>
        <v>339 erkende maatschappijen voor sociale huisvesting</v>
      </c>
      <c r="B1883" s="10">
        <v>339</v>
      </c>
      <c r="C1883" s="3" t="s">
        <v>95</v>
      </c>
      <c r="D1883" s="192"/>
      <c r="E1883" s="50">
        <v>18.231400640666713</v>
      </c>
      <c r="F1883" s="50">
        <v>20.411038787165445</v>
      </c>
      <c r="G1883" s="50">
        <v>19.507050267767099</v>
      </c>
      <c r="H1883" s="50">
        <v>21.762389251151895</v>
      </c>
      <c r="I1883" s="50">
        <v>23.576159764826269</v>
      </c>
      <c r="J1883" s="50">
        <v>17.768935532881233</v>
      </c>
      <c r="K1883" s="50">
        <v>18.318303093890371</v>
      </c>
      <c r="L1883" s="50">
        <v>24.686116678348824</v>
      </c>
      <c r="M1883" s="50">
        <v>10.795420866618366</v>
      </c>
      <c r="N1883" s="50">
        <v>-5.4868479569237643</v>
      </c>
      <c r="O1883" s="284">
        <v>17.791889353338885</v>
      </c>
      <c r="P1883" s="50">
        <v>17.511023819619787</v>
      </c>
      <c r="Q1883" s="50">
        <v>17.352625529855036</v>
      </c>
      <c r="R1883" s="50">
        <v>17.397334444206514</v>
      </c>
      <c r="S1883" s="50">
        <v>18.747842013143135</v>
      </c>
      <c r="T1883" s="50">
        <v>19.487661682868556</v>
      </c>
    </row>
    <row r="1884" spans="1:20" x14ac:dyDescent="0.25">
      <c r="A1884" t="str">
        <f t="shared" si="36"/>
        <v>339 erkende maatschappijen voor sociale huisvesting</v>
      </c>
      <c r="B1884" s="10">
        <v>339</v>
      </c>
      <c r="C1884" s="3" t="s">
        <v>96</v>
      </c>
      <c r="D1884" s="192"/>
      <c r="E1884" s="50">
        <v>21.344407282130689</v>
      </c>
      <c r="F1884" s="50">
        <v>23.678850215851977</v>
      </c>
      <c r="G1884" s="50">
        <v>21.868028636492326</v>
      </c>
      <c r="H1884" s="50">
        <v>23.228786965468931</v>
      </c>
      <c r="I1884" s="50">
        <v>27.159409255960263</v>
      </c>
      <c r="J1884" s="50">
        <v>22.989501584271672</v>
      </c>
      <c r="K1884" s="50">
        <v>24.116064444480358</v>
      </c>
      <c r="L1884" s="50">
        <v>33.227657995385982</v>
      </c>
      <c r="M1884" s="50">
        <v>18.625544763049312</v>
      </c>
      <c r="N1884" s="50">
        <v>1.2639864195637449</v>
      </c>
      <c r="O1884" s="284">
        <v>25.396937285849027</v>
      </c>
      <c r="P1884" s="50">
        <v>25.193049390530778</v>
      </c>
      <c r="Q1884" s="50">
        <v>24.437190824432236</v>
      </c>
      <c r="R1884" s="50">
        <v>25.496182594186465</v>
      </c>
      <c r="S1884" s="50">
        <v>25.564323241583821</v>
      </c>
      <c r="T1884" s="50">
        <v>24.994981270912824</v>
      </c>
    </row>
    <row r="1885" spans="1:20" x14ac:dyDescent="0.25">
      <c r="A1885" t="str">
        <f t="shared" si="36"/>
        <v>339 erkende maatschappijen voor sociale huisvesting</v>
      </c>
      <c r="B1885" s="10">
        <v>339</v>
      </c>
      <c r="C1885" s="3" t="s">
        <v>97</v>
      </c>
      <c r="D1885" s="192"/>
      <c r="E1885" s="50">
        <v>21.814621938919931</v>
      </c>
      <c r="F1885" s="50">
        <v>27.36212951006701</v>
      </c>
      <c r="G1885" s="50">
        <v>30.766416915342585</v>
      </c>
      <c r="H1885" s="50">
        <v>32.384483714447803</v>
      </c>
      <c r="I1885" s="50">
        <v>34.462378798740737</v>
      </c>
      <c r="J1885" s="50">
        <v>34.022019864678732</v>
      </c>
      <c r="K1885" s="50">
        <v>34.380951771881527</v>
      </c>
      <c r="L1885" s="50">
        <v>40.047287382257686</v>
      </c>
      <c r="M1885" s="50">
        <v>35.105305146596358</v>
      </c>
      <c r="N1885" s="50">
        <v>30.198346362438016</v>
      </c>
      <c r="O1885" s="284">
        <v>47.733380355515806</v>
      </c>
      <c r="P1885" s="50">
        <v>49.024458091876539</v>
      </c>
      <c r="Q1885" s="50">
        <v>50.950371268413008</v>
      </c>
      <c r="R1885" s="50">
        <v>49.50717008639274</v>
      </c>
      <c r="S1885" s="50">
        <v>47.564866562897755</v>
      </c>
      <c r="T1885" s="50">
        <v>46.734256055153132</v>
      </c>
    </row>
    <row r="1886" spans="1:20" x14ac:dyDescent="0.25">
      <c r="A1886" t="str">
        <f t="shared" si="36"/>
        <v>339 erkende maatschappijen voor sociale huisvesting</v>
      </c>
      <c r="B1886" s="10">
        <v>339</v>
      </c>
      <c r="C1886" s="3" t="s">
        <v>98</v>
      </c>
      <c r="D1886" s="192"/>
      <c r="E1886" s="50">
        <v>4.9499396585049977</v>
      </c>
      <c r="F1886" s="50">
        <v>4.3629399697404141</v>
      </c>
      <c r="G1886" s="50">
        <v>4.9983567015452861</v>
      </c>
      <c r="H1886" s="50">
        <v>4.9415034094656525</v>
      </c>
      <c r="I1886" s="50">
        <v>5.745721906017569</v>
      </c>
      <c r="J1886" s="50">
        <v>5.0550667843425394</v>
      </c>
      <c r="K1886" s="50">
        <v>5.0784340997580486</v>
      </c>
      <c r="L1886" s="50">
        <v>5.1822161629548003</v>
      </c>
      <c r="M1886" s="50">
        <v>3.9747945958567614</v>
      </c>
      <c r="N1886" s="50">
        <v>3.5187600734726017</v>
      </c>
      <c r="O1886" s="284">
        <v>5.5452453891977731</v>
      </c>
      <c r="P1886" s="50">
        <v>8.3657393100163908</v>
      </c>
      <c r="Q1886" s="50">
        <v>10.178544403310921</v>
      </c>
      <c r="R1886" s="50">
        <v>10.591648048538262</v>
      </c>
      <c r="S1886" s="50">
        <v>12.334504495064303</v>
      </c>
      <c r="T1886" s="50">
        <v>14.180087519085955</v>
      </c>
    </row>
    <row r="1887" spans="1:20" x14ac:dyDescent="0.25">
      <c r="A1887" t="str">
        <f t="shared" si="36"/>
        <v>339 erkende maatschappijen voor sociale huisvesting</v>
      </c>
      <c r="B1887" s="10">
        <v>339</v>
      </c>
      <c r="C1887" s="3" t="s">
        <v>26</v>
      </c>
      <c r="D1887" s="194"/>
      <c r="E1887" s="50">
        <v>48.108968879555611</v>
      </c>
      <c r="F1887" s="50">
        <v>55.403919695659404</v>
      </c>
      <c r="G1887" s="50">
        <v>57.632802253380198</v>
      </c>
      <c r="H1887" s="50">
        <v>60.554774089382391</v>
      </c>
      <c r="I1887" s="50">
        <v>67.367509960718564</v>
      </c>
      <c r="J1887" s="50">
        <v>62.066588233292947</v>
      </c>
      <c r="K1887" s="50">
        <v>63.575450316119934</v>
      </c>
      <c r="L1887" s="50">
        <v>78.457161540598463</v>
      </c>
      <c r="M1887" s="50">
        <v>57.705644505502434</v>
      </c>
      <c r="N1887" s="50">
        <v>34.981092855474365</v>
      </c>
      <c r="O1887" s="284">
        <v>78.6755630305626</v>
      </c>
      <c r="P1887" s="50">
        <v>82.583246792423708</v>
      </c>
      <c r="Q1887" s="50">
        <v>85.566106496156166</v>
      </c>
      <c r="R1887" s="50">
        <v>85.595000729117473</v>
      </c>
      <c r="S1887" s="50">
        <v>85.463694299545878</v>
      </c>
      <c r="T1887" s="50">
        <v>85.909324845151914</v>
      </c>
    </row>
    <row r="1888" spans="1:20" x14ac:dyDescent="0.25">
      <c r="A1888" t="str">
        <f t="shared" si="36"/>
        <v>339 erkende maatschappijen voor sociale huisvesting</v>
      </c>
      <c r="B1888" s="10">
        <v>339</v>
      </c>
      <c r="C1888" s="3" t="s">
        <v>19</v>
      </c>
      <c r="D1888" s="194"/>
      <c r="E1888" s="50">
        <v>202.07716276648134</v>
      </c>
      <c r="F1888" s="50">
        <v>220.55063251347977</v>
      </c>
      <c r="G1888" s="50">
        <v>214.73855314976214</v>
      </c>
      <c r="H1888" s="50">
        <v>228.9953880071136</v>
      </c>
      <c r="I1888" s="50">
        <v>249.75876970192814</v>
      </c>
      <c r="J1888" s="50">
        <v>208.01144736854064</v>
      </c>
      <c r="K1888" s="50">
        <v>216.9914291898146</v>
      </c>
      <c r="L1888" s="50">
        <v>262.58676481970934</v>
      </c>
      <c r="M1888" s="50">
        <v>170.48795653668483</v>
      </c>
      <c r="N1888" s="50">
        <v>78.293685215503871</v>
      </c>
      <c r="O1888" s="284">
        <v>302.29413267662403</v>
      </c>
      <c r="P1888" s="50">
        <v>310.39656467463874</v>
      </c>
      <c r="Q1888" s="50">
        <v>320.59482391540331</v>
      </c>
      <c r="R1888" s="50">
        <v>328.00576652178688</v>
      </c>
      <c r="S1888" s="50">
        <v>335.56586325649471</v>
      </c>
      <c r="T1888" s="50">
        <v>345.00422040178842</v>
      </c>
    </row>
    <row r="1889" spans="1:20" x14ac:dyDescent="0.25">
      <c r="A1889" t="str">
        <f t="shared" si="36"/>
        <v>339 erkende maatschappijen voor sociale huisvesting</v>
      </c>
      <c r="B1889" s="10">
        <v>339</v>
      </c>
      <c r="C1889" s="3" t="s">
        <v>20</v>
      </c>
      <c r="D1889" s="194"/>
      <c r="E1889" s="193">
        <v>0.23807227012163631</v>
      </c>
      <c r="F1889" s="193">
        <v>0.25120725823478735</v>
      </c>
      <c r="G1889" s="193">
        <v>0.26838591118375538</v>
      </c>
      <c r="H1889" s="193">
        <v>0.26443665357793711</v>
      </c>
      <c r="I1889" s="193">
        <v>0.26973030833358758</v>
      </c>
      <c r="J1889" s="193">
        <v>0.2983806373085206</v>
      </c>
      <c r="K1889" s="193">
        <v>0.29298599743544207</v>
      </c>
      <c r="L1889" s="193">
        <v>0.29878566649947769</v>
      </c>
      <c r="M1889" s="193">
        <v>0.33847343635141519</v>
      </c>
      <c r="N1889" s="193">
        <v>0.4467932855528346</v>
      </c>
      <c r="O1889" s="285">
        <v>0.26026162775287787</v>
      </c>
      <c r="P1889" s="193">
        <v>0.26605721902556628</v>
      </c>
      <c r="Q1889" s="193">
        <v>0.26689796625891515</v>
      </c>
      <c r="R1889" s="193">
        <v>0.26095578024977212</v>
      </c>
      <c r="S1889" s="193">
        <v>0.25468530520406496</v>
      </c>
      <c r="T1889" s="193">
        <v>0.24900948963784497</v>
      </c>
    </row>
    <row r="1890" spans="1:20" x14ac:dyDescent="0.25">
      <c r="A1890" t="str">
        <f t="shared" si="36"/>
        <v>339 erkende maatschappijen voor sociale huisvesting</v>
      </c>
      <c r="B1890" s="10">
        <v>339</v>
      </c>
      <c r="C1890" s="3" t="s">
        <v>29</v>
      </c>
      <c r="D1890" s="194"/>
      <c r="E1890" s="50">
        <v>202.07716276648134</v>
      </c>
      <c r="F1890" s="50">
        <v>220.55063251347977</v>
      </c>
      <c r="G1890" s="50">
        <v>214.73855314976214</v>
      </c>
      <c r="H1890" s="50">
        <v>228.9953880071136</v>
      </c>
      <c r="I1890" s="50">
        <v>233.75876970192814</v>
      </c>
      <c r="J1890" s="50">
        <v>208.01144736854064</v>
      </c>
      <c r="K1890" s="50">
        <v>216.9914291898146</v>
      </c>
      <c r="L1890" s="50">
        <v>240.58676481970934</v>
      </c>
      <c r="M1890" s="50">
        <v>170.48795653668483</v>
      </c>
      <c r="N1890" s="50">
        <v>78.293685215503871</v>
      </c>
      <c r="O1890" s="284">
        <v>302.29413267662403</v>
      </c>
      <c r="P1890" s="50">
        <v>310.39656467463874</v>
      </c>
      <c r="Q1890" s="50">
        <v>320.59482391540331</v>
      </c>
      <c r="R1890" s="50">
        <v>328.00576652178688</v>
      </c>
      <c r="S1890" s="50">
        <v>335.56586325649471</v>
      </c>
      <c r="T1890" s="50">
        <v>345.00422040178842</v>
      </c>
    </row>
  </sheetData>
  <mergeCells count="4">
    <mergeCell ref="D1:N1"/>
    <mergeCell ref="O1:T1"/>
    <mergeCell ref="AG26:AL26"/>
    <mergeCell ref="AG33:AL33"/>
  </mergeCells>
  <phoneticPr fontId="6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8"/>
  <sheetViews>
    <sheetView zoomScale="80" zoomScaleNormal="80" workbookViewId="0">
      <pane xSplit="2" ySplit="2" topLeftCell="C28" activePane="bottomRight" state="frozen"/>
      <selection pane="topRight" activeCell="C1" sqref="C1"/>
      <selection pane="bottomLeft" activeCell="A3" sqref="A3"/>
      <selection pane="bottomRight" activeCell="P30" sqref="P30"/>
    </sheetView>
  </sheetViews>
  <sheetFormatPr defaultColWidth="9.140625" defaultRowHeight="15" x14ac:dyDescent="0.25"/>
  <cols>
    <col min="1" max="2" width="9.140625" style="37"/>
    <col min="3" max="6" width="17.140625" style="37" customWidth="1"/>
    <col min="7" max="10" width="9.140625" style="37"/>
    <col min="11" max="11" width="10.28515625" style="37" customWidth="1"/>
    <col min="12" max="12" width="9.140625" style="37"/>
    <col min="13" max="14" width="10.28515625" style="37" customWidth="1"/>
    <col min="15" max="16" width="9.140625" style="37"/>
    <col min="17" max="17" width="10.42578125" style="37" customWidth="1"/>
    <col min="18" max="18" width="9.140625" style="37"/>
    <col min="19" max="19" width="10.42578125" style="37" customWidth="1"/>
    <col min="20" max="16384" width="9.140625" style="37"/>
  </cols>
  <sheetData>
    <row r="1" spans="1:21" s="34" customFormat="1" x14ac:dyDescent="0.25">
      <c r="C1" s="378" t="s">
        <v>32</v>
      </c>
      <c r="D1" s="378"/>
      <c r="E1" s="378"/>
      <c r="F1" s="378"/>
      <c r="P1" s="35"/>
    </row>
    <row r="2" spans="1:21" s="34" customFormat="1" x14ac:dyDescent="0.25">
      <c r="A2" s="35" t="s">
        <v>66</v>
      </c>
      <c r="C2" s="36" t="s">
        <v>31</v>
      </c>
      <c r="D2" s="36" t="s">
        <v>54</v>
      </c>
      <c r="E2" s="36" t="s">
        <v>55</v>
      </c>
      <c r="F2" s="36" t="s">
        <v>56</v>
      </c>
    </row>
    <row r="3" spans="1:21" ht="15" customHeight="1" x14ac:dyDescent="0.25">
      <c r="A3" s="323" t="s">
        <v>23</v>
      </c>
      <c r="B3" s="238">
        <v>2014</v>
      </c>
      <c r="C3" s="216"/>
      <c r="D3" s="292"/>
      <c r="E3" s="292"/>
      <c r="F3" s="292"/>
      <c r="H3" s="248"/>
      <c r="I3" s="248"/>
      <c r="J3" s="242"/>
      <c r="K3" s="242"/>
      <c r="L3" s="243"/>
      <c r="M3" s="243"/>
      <c r="N3" s="248"/>
      <c r="O3" s="248"/>
      <c r="P3" s="242"/>
      <c r="Q3" s="242"/>
      <c r="R3" s="243"/>
      <c r="S3" s="243"/>
    </row>
    <row r="4" spans="1:21" ht="15" customHeight="1" x14ac:dyDescent="0.25">
      <c r="A4" s="324"/>
      <c r="B4" s="291">
        <v>2015</v>
      </c>
      <c r="C4" s="43">
        <v>19.225578182069796</v>
      </c>
      <c r="D4" s="39">
        <v>12.659832526042486</v>
      </c>
      <c r="E4" s="39">
        <v>20.952551417127356</v>
      </c>
      <c r="F4" s="38">
        <v>11.827234032094754</v>
      </c>
      <c r="H4" s="248"/>
      <c r="I4" s="248"/>
      <c r="J4" s="242"/>
      <c r="K4" s="242"/>
      <c r="L4" s="243"/>
      <c r="M4" s="243"/>
      <c r="N4" s="248"/>
      <c r="O4" s="248"/>
      <c r="P4" s="242"/>
      <c r="Q4" s="242"/>
      <c r="R4" s="243"/>
      <c r="S4" s="243"/>
    </row>
    <row r="5" spans="1:21" ht="15.75" x14ac:dyDescent="0.25">
      <c r="A5" s="324"/>
      <c r="B5" s="291">
        <v>2016</v>
      </c>
      <c r="C5" s="43">
        <v>19.353725960642432</v>
      </c>
      <c r="D5" s="39">
        <v>13.413731263724635</v>
      </c>
      <c r="E5" s="39">
        <v>21.267197293416658</v>
      </c>
      <c r="F5" s="38">
        <v>11.606641767783445</v>
      </c>
      <c r="J5" s="242"/>
      <c r="K5" s="242"/>
      <c r="L5" s="243"/>
      <c r="M5" s="243"/>
      <c r="N5" s="235"/>
      <c r="P5" s="242"/>
      <c r="Q5" s="242"/>
      <c r="R5" s="243"/>
      <c r="S5" s="243"/>
    </row>
    <row r="6" spans="1:21" ht="15" customHeight="1" x14ac:dyDescent="0.25">
      <c r="A6" s="324"/>
      <c r="B6" s="291">
        <v>2017</v>
      </c>
      <c r="C6" s="43">
        <v>19.476734262530115</v>
      </c>
      <c r="D6" s="39">
        <v>13.528153073745836</v>
      </c>
      <c r="E6" s="39">
        <v>21.402357794370641</v>
      </c>
      <c r="F6" s="38">
        <v>11.715657498360276</v>
      </c>
      <c r="J6" s="234"/>
      <c r="K6" s="59"/>
      <c r="L6" s="234"/>
      <c r="M6" s="59"/>
      <c r="N6" s="59"/>
      <c r="P6" s="234"/>
      <c r="Q6" s="59"/>
      <c r="R6" s="234"/>
      <c r="S6" s="59"/>
      <c r="U6" s="249" t="s">
        <v>37</v>
      </c>
    </row>
    <row r="7" spans="1:21" ht="15" customHeight="1" x14ac:dyDescent="0.25">
      <c r="A7" s="324"/>
      <c r="B7" s="291">
        <v>2018</v>
      </c>
      <c r="C7" s="43">
        <v>19.344212330193468</v>
      </c>
      <c r="D7" s="39">
        <v>13.884441082917801</v>
      </c>
      <c r="E7" s="39">
        <v>21.121684693824541</v>
      </c>
      <c r="F7" s="38">
        <v>11.81944803775094</v>
      </c>
      <c r="J7" s="250"/>
      <c r="K7" s="251"/>
      <c r="L7" s="250"/>
      <c r="M7" s="251"/>
      <c r="N7" s="66"/>
      <c r="P7" s="241"/>
      <c r="Q7" s="244"/>
      <c r="R7" s="245"/>
      <c r="S7" s="244"/>
      <c r="U7" s="249"/>
    </row>
    <row r="8" spans="1:21" x14ac:dyDescent="0.25">
      <c r="A8" s="324"/>
      <c r="B8" s="291">
        <v>2019</v>
      </c>
      <c r="C8" s="43">
        <v>19.331540302341612</v>
      </c>
      <c r="D8" s="39">
        <v>13.70852008895945</v>
      </c>
      <c r="E8" s="39">
        <v>21.375349013401916</v>
      </c>
      <c r="F8" s="38">
        <v>12.067143818910056</v>
      </c>
      <c r="J8" s="250"/>
      <c r="K8" s="251"/>
      <c r="L8" s="250"/>
      <c r="M8" s="251"/>
      <c r="N8" s="66"/>
      <c r="P8" s="241"/>
      <c r="Q8" s="244"/>
      <c r="R8" s="245"/>
      <c r="S8" s="244"/>
    </row>
    <row r="9" spans="1:21" ht="15" customHeight="1" x14ac:dyDescent="0.25">
      <c r="A9" s="324"/>
      <c r="B9" s="291">
        <v>2020</v>
      </c>
      <c r="C9" s="43">
        <v>18.449957401344033</v>
      </c>
      <c r="D9" s="39">
        <v>13.233070567520405</v>
      </c>
      <c r="E9" s="39">
        <v>20.165185581808483</v>
      </c>
      <c r="F9" s="38">
        <v>11.793404964650103</v>
      </c>
      <c r="H9" s="252"/>
      <c r="I9" s="105"/>
      <c r="J9" s="253"/>
      <c r="K9" s="254"/>
      <c r="L9" s="219"/>
      <c r="M9" s="219"/>
      <c r="N9" s="219"/>
      <c r="O9" s="220"/>
      <c r="P9" s="221"/>
      <c r="Q9" s="221"/>
      <c r="R9" s="222"/>
      <c r="S9" s="222"/>
    </row>
    <row r="10" spans="1:21" ht="15" customHeight="1" x14ac:dyDescent="0.25">
      <c r="A10" s="324"/>
      <c r="B10" s="287">
        <v>2021</v>
      </c>
      <c r="C10" s="43">
        <v>19.292153992591217</v>
      </c>
      <c r="D10" s="39">
        <v>13.689129145589446</v>
      </c>
      <c r="E10" s="39">
        <v>20.706178112266457</v>
      </c>
      <c r="F10" s="38">
        <v>12.167312690136644</v>
      </c>
      <c r="H10" s="252"/>
      <c r="I10" s="105"/>
      <c r="J10" s="219"/>
      <c r="K10" s="219"/>
      <c r="L10" s="219"/>
      <c r="M10" s="219"/>
      <c r="N10" s="219"/>
      <c r="O10" s="220"/>
      <c r="P10" s="222"/>
      <c r="Q10" s="222"/>
      <c r="R10" s="222"/>
      <c r="S10" s="222"/>
    </row>
    <row r="11" spans="1:21" x14ac:dyDescent="0.25">
      <c r="A11" s="324"/>
      <c r="B11" s="287">
        <v>2022</v>
      </c>
      <c r="C11" s="43">
        <v>19.53180781787319</v>
      </c>
      <c r="D11" s="39">
        <v>14.07027431257794</v>
      </c>
      <c r="E11" s="39">
        <v>21.240953677283208</v>
      </c>
      <c r="F11" s="38">
        <v>12.332956505161428</v>
      </c>
      <c r="H11" s="252"/>
      <c r="I11" s="105"/>
      <c r="J11" s="219"/>
      <c r="K11" s="219"/>
      <c r="L11" s="219"/>
      <c r="M11" s="219"/>
      <c r="N11" s="219"/>
      <c r="O11" s="220"/>
      <c r="P11" s="222"/>
      <c r="Q11" s="222"/>
      <c r="R11" s="222"/>
      <c r="S11" s="222"/>
    </row>
    <row r="12" spans="1:21" ht="15" customHeight="1" x14ac:dyDescent="0.25">
      <c r="A12" s="324"/>
      <c r="B12" s="287">
        <v>2023</v>
      </c>
      <c r="C12" s="43">
        <v>19.072252860330028</v>
      </c>
      <c r="D12" s="39">
        <v>13.551872543755689</v>
      </c>
      <c r="E12" s="39">
        <v>21.063988300194769</v>
      </c>
      <c r="F12" s="38">
        <v>12.275070477365576</v>
      </c>
      <c r="H12" s="252"/>
      <c r="I12" s="105"/>
      <c r="J12" s="219"/>
      <c r="K12" s="219"/>
      <c r="L12" s="219"/>
      <c r="M12" s="219"/>
      <c r="N12" s="219"/>
      <c r="O12" s="220"/>
      <c r="P12" s="222"/>
      <c r="Q12" s="222"/>
      <c r="R12" s="222"/>
      <c r="S12" s="222"/>
    </row>
    <row r="13" spans="1:21" ht="15" customHeight="1" x14ac:dyDescent="0.25">
      <c r="A13" s="283"/>
      <c r="B13" s="287" t="s">
        <v>104</v>
      </c>
      <c r="C13" s="43">
        <v>18.647076970234163</v>
      </c>
      <c r="D13" s="39">
        <v>12.528234366262774</v>
      </c>
      <c r="E13" s="39">
        <v>20.25546534491145</v>
      </c>
      <c r="F13" s="38">
        <v>12.17502280265124</v>
      </c>
      <c r="H13" s="252"/>
      <c r="I13" s="105"/>
      <c r="J13" s="219"/>
      <c r="K13" s="219"/>
      <c r="L13" s="219"/>
      <c r="M13" s="219"/>
      <c r="N13" s="219"/>
      <c r="O13" s="220"/>
      <c r="P13" s="222"/>
      <c r="Q13" s="222"/>
      <c r="R13" s="222"/>
      <c r="S13" s="222"/>
    </row>
    <row r="14" spans="1:21" x14ac:dyDescent="0.25">
      <c r="A14" s="321" t="s">
        <v>105</v>
      </c>
      <c r="B14" s="379"/>
      <c r="C14" s="38">
        <v>19.172504008015004</v>
      </c>
      <c r="D14" s="39">
        <v>13.426725897109645</v>
      </c>
      <c r="E14" s="39">
        <v>20.955091122860548</v>
      </c>
      <c r="F14" s="38">
        <v>11.977989259486446</v>
      </c>
      <c r="H14" s="252"/>
      <c r="I14" s="105"/>
      <c r="J14" s="219"/>
      <c r="K14" s="219"/>
      <c r="L14" s="219"/>
      <c r="M14" s="219"/>
      <c r="N14" s="219"/>
      <c r="O14" s="220"/>
      <c r="P14" s="222"/>
      <c r="Q14" s="222"/>
      <c r="R14" s="222"/>
      <c r="S14" s="222"/>
    </row>
    <row r="15" spans="1:21" ht="15" customHeight="1" x14ac:dyDescent="0.25">
      <c r="A15" s="318"/>
      <c r="B15" s="153">
        <v>2025</v>
      </c>
      <c r="C15" s="62">
        <v>19.200156331332682</v>
      </c>
      <c r="D15" s="44">
        <v>13.536524038637069</v>
      </c>
      <c r="E15" s="44">
        <v>20.841930991632609</v>
      </c>
      <c r="F15" s="63">
        <v>12.39241558320845</v>
      </c>
      <c r="H15" s="252"/>
      <c r="I15" s="105"/>
      <c r="J15" s="219"/>
      <c r="K15" s="219"/>
      <c r="L15" s="219"/>
      <c r="M15" s="219"/>
      <c r="N15" s="219"/>
      <c r="O15" s="220"/>
      <c r="P15" s="221"/>
      <c r="Q15" s="221"/>
      <c r="R15" s="221"/>
      <c r="S15" s="221"/>
    </row>
    <row r="16" spans="1:21" ht="15" customHeight="1" x14ac:dyDescent="0.25">
      <c r="A16" s="318"/>
      <c r="B16" s="153">
        <v>2026</v>
      </c>
      <c r="C16" s="43">
        <v>19.339259644698576</v>
      </c>
      <c r="D16" s="39">
        <v>13.702370801419711</v>
      </c>
      <c r="E16" s="39">
        <v>20.94589994610163</v>
      </c>
      <c r="F16" s="38">
        <v>12.504814708244746</v>
      </c>
      <c r="H16" s="252"/>
      <c r="I16" s="255"/>
      <c r="J16" s="219"/>
      <c r="K16" s="219"/>
      <c r="L16" s="219"/>
      <c r="M16" s="219"/>
      <c r="N16" s="219"/>
      <c r="O16" s="220"/>
      <c r="P16" s="222"/>
      <c r="Q16" s="222"/>
      <c r="R16" s="222"/>
      <c r="S16" s="222"/>
    </row>
    <row r="17" spans="1:19" ht="14.25" customHeight="1" x14ac:dyDescent="0.25">
      <c r="A17" s="318"/>
      <c r="B17" s="153">
        <v>2027</v>
      </c>
      <c r="C17" s="43">
        <v>19.473595083481932</v>
      </c>
      <c r="D17" s="39">
        <v>13.828157352184792</v>
      </c>
      <c r="E17" s="39">
        <v>21.053952272491873</v>
      </c>
      <c r="F17" s="38">
        <v>12.562978849525772</v>
      </c>
      <c r="H17" s="247"/>
      <c r="I17" s="247"/>
      <c r="J17" s="219"/>
      <c r="K17" s="219"/>
      <c r="L17" s="219"/>
      <c r="M17" s="219"/>
      <c r="N17" s="219"/>
      <c r="O17" s="221"/>
      <c r="P17" s="221"/>
      <c r="Q17" s="221"/>
      <c r="R17" s="221"/>
      <c r="S17" s="221"/>
    </row>
    <row r="18" spans="1:19" x14ac:dyDescent="0.25">
      <c r="A18" s="318"/>
      <c r="B18" s="153">
        <v>2028</v>
      </c>
      <c r="C18" s="43">
        <v>19.579623264076425</v>
      </c>
      <c r="D18" s="39">
        <v>13.924941797593767</v>
      </c>
      <c r="E18" s="39">
        <v>21.147328342274069</v>
      </c>
      <c r="F18" s="38">
        <v>12.579802831364347</v>
      </c>
      <c r="H18" s="256"/>
      <c r="I18" s="105"/>
      <c r="J18" s="219"/>
      <c r="K18" s="219"/>
      <c r="L18" s="219"/>
      <c r="M18" s="219"/>
      <c r="N18" s="219"/>
      <c r="O18" s="220"/>
      <c r="P18" s="222"/>
      <c r="Q18" s="222"/>
      <c r="R18" s="222"/>
      <c r="S18" s="222"/>
    </row>
    <row r="19" spans="1:19" s="40" customFormat="1" ht="15" customHeight="1" x14ac:dyDescent="0.25">
      <c r="A19" s="318"/>
      <c r="B19" s="153">
        <v>2029</v>
      </c>
      <c r="C19" s="43">
        <v>19.669254222774263</v>
      </c>
      <c r="D19" s="39">
        <v>14.007959103012105</v>
      </c>
      <c r="E19" s="39">
        <v>21.233098216390204</v>
      </c>
      <c r="F19" s="38">
        <v>12.574933817898366</v>
      </c>
      <c r="H19" s="256"/>
      <c r="I19" s="105"/>
      <c r="J19" s="219"/>
      <c r="K19" s="219"/>
      <c r="L19" s="219"/>
      <c r="M19" s="219"/>
      <c r="N19" s="219"/>
      <c r="O19" s="220"/>
      <c r="P19" s="222"/>
      <c r="Q19" s="222"/>
      <c r="R19" s="222"/>
      <c r="S19" s="222"/>
    </row>
    <row r="20" spans="1:19" s="40" customFormat="1" x14ac:dyDescent="0.25">
      <c r="A20" s="318"/>
      <c r="B20" s="153">
        <v>2030</v>
      </c>
      <c r="C20" s="43">
        <v>19.742315362726913</v>
      </c>
      <c r="D20" s="39">
        <v>14.074970606053977</v>
      </c>
      <c r="E20" s="39">
        <v>21.312148702261066</v>
      </c>
      <c r="F20" s="38">
        <v>12.552868271775019</v>
      </c>
      <c r="H20" s="256"/>
      <c r="I20" s="105"/>
      <c r="J20" s="219"/>
      <c r="K20" s="219"/>
      <c r="L20" s="219"/>
      <c r="M20" s="219"/>
      <c r="N20" s="219"/>
      <c r="O20" s="220"/>
      <c r="P20" s="222"/>
      <c r="Q20" s="222"/>
      <c r="R20" s="222"/>
      <c r="S20" s="222"/>
    </row>
    <row r="21" spans="1:19" s="40" customFormat="1" ht="15" customHeight="1" x14ac:dyDescent="0.25">
      <c r="A21" s="319" t="s">
        <v>106</v>
      </c>
      <c r="B21" s="320"/>
      <c r="C21" s="43">
        <v>19.500700651515132</v>
      </c>
      <c r="D21" s="39">
        <v>13.845820616483572</v>
      </c>
      <c r="E21" s="39">
        <v>21.089059745191907</v>
      </c>
      <c r="F21" s="38">
        <v>12.527969010336117</v>
      </c>
      <c r="H21" s="256"/>
      <c r="I21" s="105"/>
      <c r="J21" s="219"/>
      <c r="K21" s="219"/>
      <c r="L21" s="219"/>
      <c r="M21" s="219"/>
      <c r="N21" s="219"/>
      <c r="O21" s="220"/>
      <c r="P21" s="222"/>
      <c r="Q21" s="222"/>
      <c r="R21" s="222"/>
      <c r="S21" s="222"/>
    </row>
    <row r="22" spans="1:19" s="40" customFormat="1" x14ac:dyDescent="0.25">
      <c r="A22" s="318"/>
      <c r="B22" s="153">
        <v>2025</v>
      </c>
      <c r="C22" s="62">
        <v>19.114939141797858</v>
      </c>
      <c r="D22" s="44">
        <v>13.402771302036642</v>
      </c>
      <c r="E22" s="44">
        <v>20.731321070001613</v>
      </c>
      <c r="F22" s="63">
        <v>12.379049174627125</v>
      </c>
      <c r="H22" s="256"/>
      <c r="I22" s="105"/>
      <c r="J22" s="219"/>
      <c r="K22" s="219"/>
      <c r="L22" s="219"/>
      <c r="M22" s="219"/>
      <c r="N22" s="219"/>
      <c r="O22" s="220"/>
      <c r="P22" s="222"/>
      <c r="Q22" s="222"/>
      <c r="R22" s="222"/>
      <c r="S22" s="222"/>
    </row>
    <row r="23" spans="1:19" s="40" customFormat="1" x14ac:dyDescent="0.25">
      <c r="A23" s="318"/>
      <c r="B23" s="153">
        <v>2026</v>
      </c>
      <c r="C23" s="43">
        <v>19.254042455163724</v>
      </c>
      <c r="D23" s="39">
        <v>13.568618064819294</v>
      </c>
      <c r="E23" s="39">
        <v>20.835290024470591</v>
      </c>
      <c r="F23" s="38">
        <v>12.491448299663436</v>
      </c>
      <c r="H23" s="256"/>
      <c r="I23" s="105"/>
      <c r="J23" s="219"/>
      <c r="K23" s="219"/>
      <c r="L23" s="219"/>
      <c r="M23" s="219"/>
      <c r="N23" s="219"/>
      <c r="O23" s="220"/>
      <c r="P23" s="222"/>
      <c r="Q23" s="222"/>
      <c r="R23" s="222"/>
      <c r="S23" s="222"/>
    </row>
    <row r="24" spans="1:19" s="40" customFormat="1" ht="15" customHeight="1" x14ac:dyDescent="0.25">
      <c r="A24" s="318"/>
      <c r="B24" s="153">
        <v>2027</v>
      </c>
      <c r="C24" s="43">
        <v>19.388377893947073</v>
      </c>
      <c r="D24" s="39">
        <v>13.694404615584368</v>
      </c>
      <c r="E24" s="39">
        <v>20.943342350860895</v>
      </c>
      <c r="F24" s="38">
        <v>12.549612440944468</v>
      </c>
      <c r="H24" s="256"/>
      <c r="I24" s="105"/>
      <c r="J24" s="219"/>
      <c r="K24" s="219"/>
      <c r="L24" s="219"/>
      <c r="M24" s="219"/>
      <c r="N24" s="219"/>
      <c r="O24" s="220"/>
      <c r="P24" s="222"/>
      <c r="Q24" s="222"/>
      <c r="R24" s="222"/>
      <c r="S24" s="222"/>
    </row>
    <row r="25" spans="1:19" s="40" customFormat="1" x14ac:dyDescent="0.25">
      <c r="A25" s="318"/>
      <c r="B25" s="153">
        <v>2028</v>
      </c>
      <c r="C25" s="43">
        <v>19.49440607454158</v>
      </c>
      <c r="D25" s="39">
        <v>13.791189060993329</v>
      </c>
      <c r="E25" s="39">
        <v>21.036718420643044</v>
      </c>
      <c r="F25" s="38">
        <v>12.566436422783035</v>
      </c>
      <c r="H25" s="256"/>
      <c r="I25" s="105"/>
      <c r="J25" s="219"/>
      <c r="K25" s="219"/>
      <c r="L25" s="219"/>
      <c r="M25" s="219"/>
      <c r="N25" s="219"/>
      <c r="O25" s="220"/>
      <c r="P25" s="222"/>
      <c r="Q25" s="222"/>
      <c r="R25" s="222"/>
      <c r="S25" s="222"/>
    </row>
    <row r="26" spans="1:19" s="40" customFormat="1" ht="15" customHeight="1" x14ac:dyDescent="0.25">
      <c r="A26" s="318"/>
      <c r="B26" s="153">
        <v>2029</v>
      </c>
      <c r="C26" s="43">
        <v>19.584037033239508</v>
      </c>
      <c r="D26" s="39">
        <v>13.874206366411684</v>
      </c>
      <c r="E26" s="39">
        <v>21.122488294759211</v>
      </c>
      <c r="F26" s="38">
        <v>12.561567409317057</v>
      </c>
      <c r="H26" s="247"/>
      <c r="I26" s="247"/>
      <c r="J26" s="219"/>
      <c r="K26" s="219"/>
      <c r="L26" s="219"/>
      <c r="M26" s="219"/>
      <c r="N26" s="219"/>
      <c r="O26" s="223"/>
      <c r="P26" s="223"/>
      <c r="Q26" s="223"/>
      <c r="R26" s="223"/>
      <c r="S26" s="223"/>
    </row>
    <row r="27" spans="1:19" s="40" customFormat="1" x14ac:dyDescent="0.25">
      <c r="A27" s="318"/>
      <c r="B27" s="153">
        <v>2030</v>
      </c>
      <c r="C27" s="43">
        <v>19.657098173192068</v>
      </c>
      <c r="D27" s="39">
        <v>13.941217869453562</v>
      </c>
      <c r="E27" s="39">
        <v>21.20153878063001</v>
      </c>
      <c r="F27" s="38">
        <v>12.539501863193738</v>
      </c>
      <c r="H27" s="256"/>
      <c r="I27" s="105"/>
      <c r="J27" s="219"/>
      <c r="K27" s="219"/>
      <c r="L27" s="219"/>
      <c r="M27" s="219"/>
      <c r="N27" s="219"/>
      <c r="O27" s="223"/>
      <c r="P27" s="223"/>
      <c r="Q27" s="223"/>
      <c r="R27" s="223"/>
      <c r="S27" s="223"/>
    </row>
    <row r="28" spans="1:19" s="40" customFormat="1" x14ac:dyDescent="0.25">
      <c r="A28" s="319" t="s">
        <v>106</v>
      </c>
      <c r="B28" s="320"/>
      <c r="C28" s="43">
        <v>19.415483461980301</v>
      </c>
      <c r="D28" s="39">
        <v>13.712067879883149</v>
      </c>
      <c r="E28" s="39">
        <v>20.978449823560894</v>
      </c>
      <c r="F28" s="38">
        <v>12.51460260175481</v>
      </c>
      <c r="H28" s="256"/>
      <c r="I28" s="105"/>
      <c r="J28" s="219"/>
      <c r="K28" s="219"/>
      <c r="L28" s="219"/>
      <c r="M28" s="219"/>
      <c r="N28" s="219"/>
      <c r="O28" s="223"/>
      <c r="P28" s="223"/>
      <c r="Q28" s="223"/>
      <c r="R28" s="223"/>
      <c r="S28" s="223"/>
    </row>
    <row r="29" spans="1:19" x14ac:dyDescent="0.25">
      <c r="A29" s="57"/>
      <c r="B29" s="57"/>
      <c r="C29" s="43"/>
      <c r="D29" s="39"/>
      <c r="E29" s="39"/>
      <c r="F29" s="38"/>
      <c r="H29" s="256"/>
      <c r="I29" s="105"/>
      <c r="J29" s="219"/>
      <c r="K29" s="219"/>
      <c r="L29" s="219"/>
      <c r="M29" s="219"/>
      <c r="N29" s="219"/>
      <c r="O29" s="221"/>
      <c r="P29" s="221"/>
      <c r="Q29" s="221"/>
      <c r="R29" s="221"/>
      <c r="S29" s="221"/>
    </row>
    <row r="30" spans="1:19" s="41" customFormat="1" ht="15" customHeight="1" x14ac:dyDescent="0.25">
      <c r="A30" s="42" t="s">
        <v>6</v>
      </c>
      <c r="C30" s="43"/>
      <c r="D30" s="39"/>
      <c r="E30" s="39"/>
      <c r="F30" s="38"/>
      <c r="H30" s="256"/>
      <c r="I30" s="105"/>
      <c r="J30" s="219"/>
      <c r="K30" s="219"/>
      <c r="L30" s="219"/>
      <c r="M30" s="219"/>
      <c r="N30" s="219"/>
      <c r="O30" s="224"/>
      <c r="P30" s="224"/>
      <c r="Q30" s="224"/>
      <c r="R30" s="224"/>
      <c r="S30" s="224"/>
    </row>
    <row r="31" spans="1:19" customFormat="1" ht="15" customHeight="1" x14ac:dyDescent="0.25">
      <c r="A31" s="323" t="s">
        <v>23</v>
      </c>
      <c r="B31" s="123">
        <v>2014</v>
      </c>
      <c r="C31" s="62">
        <v>13.283415471160048</v>
      </c>
      <c r="D31" s="44">
        <v>12.005726907947643</v>
      </c>
      <c r="E31" s="44">
        <v>12.391978544704052</v>
      </c>
      <c r="F31" s="63">
        <v>16.201435790409384</v>
      </c>
      <c r="H31" s="256"/>
      <c r="I31" s="105"/>
      <c r="J31" s="219"/>
      <c r="K31" s="219"/>
      <c r="L31" s="219"/>
      <c r="M31" s="219"/>
      <c r="N31" s="219"/>
      <c r="O31" s="225"/>
      <c r="P31" s="225"/>
      <c r="Q31" s="225"/>
      <c r="R31" s="225"/>
      <c r="S31" s="225"/>
    </row>
    <row r="32" spans="1:19" customFormat="1" ht="15" customHeight="1" x14ac:dyDescent="0.25">
      <c r="A32" s="324"/>
      <c r="B32" s="291">
        <v>2015</v>
      </c>
      <c r="C32" s="43">
        <v>13.900930060670937</v>
      </c>
      <c r="D32" s="39">
        <v>12.52926708881586</v>
      </c>
      <c r="E32" s="39">
        <v>13.006970139221114</v>
      </c>
      <c r="F32" s="38">
        <v>16.950568621678496</v>
      </c>
      <c r="H32" s="256"/>
      <c r="I32" s="105"/>
      <c r="J32" s="219"/>
      <c r="K32" s="219"/>
      <c r="L32" s="219"/>
      <c r="M32" s="219"/>
      <c r="N32" s="219"/>
      <c r="O32" s="225"/>
      <c r="P32" s="225"/>
      <c r="Q32" s="225"/>
      <c r="R32" s="225"/>
      <c r="S32" s="225"/>
    </row>
    <row r="33" spans="1:23" customFormat="1" ht="15" customHeight="1" x14ac:dyDescent="0.25">
      <c r="A33" s="324"/>
      <c r="B33" s="291">
        <v>2016</v>
      </c>
      <c r="C33" s="43">
        <v>14.743710293287982</v>
      </c>
      <c r="D33" s="39">
        <v>13.606062584644288</v>
      </c>
      <c r="E33" s="39">
        <v>13.719200565089126</v>
      </c>
      <c r="F33" s="38">
        <v>17.897759954741638</v>
      </c>
      <c r="H33" s="256"/>
      <c r="I33" s="105"/>
      <c r="J33" s="219"/>
      <c r="K33" s="219"/>
      <c r="L33" s="219"/>
      <c r="M33" s="219"/>
      <c r="N33" s="219"/>
      <c r="O33" s="225"/>
      <c r="P33" s="225"/>
      <c r="Q33" s="225"/>
      <c r="R33" s="225"/>
      <c r="S33" s="225"/>
    </row>
    <row r="34" spans="1:23" customFormat="1" ht="15" customHeight="1" x14ac:dyDescent="0.25">
      <c r="A34" s="324"/>
      <c r="B34" s="291">
        <v>2017</v>
      </c>
      <c r="C34" s="43">
        <v>15.628870381279873</v>
      </c>
      <c r="D34" s="39">
        <v>14.769399131643441</v>
      </c>
      <c r="E34" s="39">
        <v>14.441284313327966</v>
      </c>
      <c r="F34" s="38">
        <v>18.909782803997974</v>
      </c>
      <c r="H34" s="247"/>
      <c r="I34" s="247"/>
      <c r="J34" s="219"/>
      <c r="K34" s="219"/>
      <c r="L34" s="219"/>
      <c r="M34" s="219"/>
      <c r="N34" s="219"/>
      <c r="O34" s="225"/>
      <c r="P34" s="225"/>
      <c r="Q34" s="225"/>
      <c r="R34" s="225"/>
      <c r="S34" s="225"/>
    </row>
    <row r="35" spans="1:23" customFormat="1" x14ac:dyDescent="0.25">
      <c r="A35" s="324"/>
      <c r="B35" s="291">
        <v>2018</v>
      </c>
      <c r="C35" s="43">
        <v>16.406371544010387</v>
      </c>
      <c r="D35" s="39">
        <v>15.840906667605244</v>
      </c>
      <c r="E35" s="39">
        <v>14.999696262438336</v>
      </c>
      <c r="F35" s="38">
        <v>19.751054418269725</v>
      </c>
      <c r="H35" s="58"/>
      <c r="I35" s="58"/>
      <c r="K35" s="20"/>
      <c r="L35" s="61"/>
      <c r="M35" s="60"/>
      <c r="N35" s="60"/>
    </row>
    <row r="36" spans="1:23" customFormat="1" ht="15" customHeight="1" x14ac:dyDescent="0.25">
      <c r="A36" s="324"/>
      <c r="B36" s="291">
        <v>2019</v>
      </c>
      <c r="C36" s="43">
        <v>17.389990919999054</v>
      </c>
      <c r="D36" s="39">
        <v>17.205830001713256</v>
      </c>
      <c r="E36" s="39">
        <v>15.886393063922998</v>
      </c>
      <c r="F36" s="38">
        <v>20.601849124722325</v>
      </c>
      <c r="J36" s="3"/>
      <c r="K36" s="20"/>
      <c r="L36" s="37"/>
      <c r="M36" s="22"/>
      <c r="N36" s="22"/>
    </row>
    <row r="37" spans="1:23" customFormat="1" ht="15" customHeight="1" x14ac:dyDescent="0.25">
      <c r="A37" s="324"/>
      <c r="B37" s="291">
        <v>2020</v>
      </c>
      <c r="C37" s="43">
        <v>18.265667962701357</v>
      </c>
      <c r="D37" s="39">
        <v>18.391375872075709</v>
      </c>
      <c r="E37" s="39">
        <v>16.653179848925532</v>
      </c>
      <c r="F37" s="38">
        <v>21.326077165981573</v>
      </c>
      <c r="H37" s="391" t="s">
        <v>70</v>
      </c>
      <c r="I37" s="392"/>
      <c r="J37" s="393" t="s">
        <v>33</v>
      </c>
      <c r="K37" s="394"/>
      <c r="L37" s="380" t="s">
        <v>51</v>
      </c>
      <c r="M37" s="381"/>
      <c r="N37" s="401" t="s">
        <v>70</v>
      </c>
      <c r="O37" s="391"/>
      <c r="P37" s="393" t="s">
        <v>33</v>
      </c>
      <c r="Q37" s="394"/>
      <c r="R37" s="380" t="s">
        <v>51</v>
      </c>
      <c r="S37" s="381"/>
    </row>
    <row r="38" spans="1:23" customFormat="1" ht="15" customHeight="1" x14ac:dyDescent="0.25">
      <c r="A38" s="324"/>
      <c r="B38" s="287">
        <v>2021</v>
      </c>
      <c r="C38" s="43">
        <v>18.818365650732176</v>
      </c>
      <c r="D38" s="39">
        <v>19.096551717110163</v>
      </c>
      <c r="E38" s="39">
        <v>17.422305185753121</v>
      </c>
      <c r="F38" s="38">
        <v>21.586764023302848</v>
      </c>
      <c r="H38" s="391"/>
      <c r="I38" s="392"/>
      <c r="J38" s="395"/>
      <c r="K38" s="396"/>
      <c r="L38" s="382"/>
      <c r="M38" s="383"/>
      <c r="N38" s="401"/>
      <c r="O38" s="391"/>
      <c r="P38" s="395"/>
      <c r="Q38" s="396"/>
      <c r="R38" s="382"/>
      <c r="S38" s="383"/>
    </row>
    <row r="39" spans="1:23" customFormat="1" x14ac:dyDescent="0.25">
      <c r="A39" s="324"/>
      <c r="B39" s="287">
        <v>2022</v>
      </c>
      <c r="C39" s="43">
        <v>19.330976117638851</v>
      </c>
      <c r="D39" s="39">
        <v>19.764389223133719</v>
      </c>
      <c r="E39" s="39">
        <v>18.120773684869391</v>
      </c>
      <c r="F39" s="38">
        <v>21.721121878690536</v>
      </c>
      <c r="H39" s="37"/>
      <c r="I39" s="37"/>
      <c r="J39" s="397"/>
      <c r="K39" s="398"/>
      <c r="L39" s="384"/>
      <c r="M39" s="385"/>
      <c r="N39" s="22"/>
      <c r="O39" s="37"/>
      <c r="P39" s="397"/>
      <c r="Q39" s="398"/>
      <c r="R39" s="384"/>
      <c r="S39" s="385"/>
    </row>
    <row r="40" spans="1:23" customFormat="1" ht="15" customHeight="1" x14ac:dyDescent="0.25">
      <c r="A40" s="324"/>
      <c r="B40" s="287">
        <v>2023</v>
      </c>
      <c r="C40" s="43">
        <v>19.862254398399745</v>
      </c>
      <c r="D40" s="39">
        <v>20.392465009016821</v>
      </c>
      <c r="E40" s="39">
        <v>18.86290376606846</v>
      </c>
      <c r="F40" s="38">
        <v>21.724624703448846</v>
      </c>
      <c r="H40" s="37"/>
      <c r="I40" s="37"/>
      <c r="J40" s="68"/>
      <c r="K40" s="32" t="s">
        <v>34</v>
      </c>
      <c r="L40" s="67"/>
      <c r="M40" s="64" t="s">
        <v>34</v>
      </c>
      <c r="N40" s="22"/>
      <c r="O40" s="37"/>
      <c r="P40" s="67"/>
      <c r="Q40" s="64" t="s">
        <v>34</v>
      </c>
      <c r="R40" s="67"/>
      <c r="S40" s="64" t="s">
        <v>34</v>
      </c>
    </row>
    <row r="41" spans="1:23" customFormat="1" x14ac:dyDescent="0.25">
      <c r="A41" s="283"/>
      <c r="B41" s="287" t="s">
        <v>104</v>
      </c>
      <c r="C41" s="43">
        <v>19.974013230285042</v>
      </c>
      <c r="D41" s="39">
        <v>20.934011380613313</v>
      </c>
      <c r="E41" s="39">
        <v>19.19935316162006</v>
      </c>
      <c r="F41" s="38">
        <v>21.210055969004916</v>
      </c>
      <c r="H41" s="37"/>
      <c r="I41" s="37"/>
      <c r="J41" s="399">
        <f>VLOOKUP('Tool paritaire comités'!$B$2,'data PC'!$AO$3:$AP$70,2)</f>
        <v>0</v>
      </c>
      <c r="K41" s="400" t="str">
        <f>'Tool paritaire comités'!D67</f>
        <v>Secundaire sectoren</v>
      </c>
      <c r="L41" s="399">
        <f>J41</f>
        <v>0</v>
      </c>
      <c r="M41" s="400" t="str">
        <f>K41</f>
        <v>Secundaire sectoren</v>
      </c>
      <c r="N41" s="22"/>
      <c r="O41" s="37"/>
      <c r="P41" s="386">
        <f>J41</f>
        <v>0</v>
      </c>
      <c r="Q41" s="388" t="str">
        <f>K41</f>
        <v>Secundaire sectoren</v>
      </c>
      <c r="R41" s="390">
        <f>L41</f>
        <v>0</v>
      </c>
      <c r="S41" s="388" t="str">
        <f>M41</f>
        <v>Secundaire sectoren</v>
      </c>
      <c r="W41" s="37"/>
    </row>
    <row r="42" spans="1:23" customFormat="1" ht="15" customHeight="1" x14ac:dyDescent="0.25">
      <c r="A42" s="321" t="s">
        <v>105</v>
      </c>
      <c r="B42" s="379"/>
      <c r="C42" s="43">
        <v>17.05496054819686</v>
      </c>
      <c r="D42" s="39">
        <v>16.775998689483586</v>
      </c>
      <c r="E42" s="39">
        <v>15.882185321449102</v>
      </c>
      <c r="F42" s="38">
        <v>19.807372223113479</v>
      </c>
      <c r="H42" s="37"/>
      <c r="I42" s="37"/>
      <c r="J42" s="399"/>
      <c r="K42" s="400"/>
      <c r="L42" s="399"/>
      <c r="M42" s="400"/>
      <c r="N42" s="22"/>
      <c r="O42" s="37"/>
      <c r="P42" s="387"/>
      <c r="Q42" s="389"/>
      <c r="R42" s="390"/>
      <c r="S42" s="388"/>
    </row>
    <row r="43" spans="1:23" customFormat="1" ht="15" customHeight="1" x14ac:dyDescent="0.25">
      <c r="A43" s="318"/>
      <c r="B43" s="153">
        <v>2025</v>
      </c>
      <c r="C43" s="62">
        <v>20.18468207401294</v>
      </c>
      <c r="D43" s="44">
        <v>21.196708966763037</v>
      </c>
      <c r="E43" s="44">
        <v>19.610384225473176</v>
      </c>
      <c r="F43" s="63">
        <v>21.131641326761383</v>
      </c>
      <c r="H43" s="323" t="s">
        <v>23</v>
      </c>
      <c r="I43" s="238">
        <v>2014</v>
      </c>
      <c r="J43" s="45"/>
      <c r="K43" s="264"/>
      <c r="L43" s="266">
        <f>'Tool paritaire comités'!Q96</f>
        <v>11.925997776148005</v>
      </c>
      <c r="M43" s="260" cm="1">
        <f t="array" ref="M43">SUMPRODUCT((Benchmarks!$C$2:$F$2='Tool paritaire comités'!$D$67)*(Benchmarks!$C31:$F31))</f>
        <v>12.005726907947643</v>
      </c>
      <c r="N43" s="22"/>
      <c r="O43" s="289">
        <v>2014</v>
      </c>
      <c r="P43" s="216"/>
      <c r="Q43" s="212"/>
      <c r="R43" s="213">
        <f t="shared" ref="R43" si="0">L43</f>
        <v>11.925997776148005</v>
      </c>
      <c r="S43" s="205">
        <f t="shared" ref="S43" si="1">M43</f>
        <v>12.005726907947643</v>
      </c>
    </row>
    <row r="44" spans="1:23" customFormat="1" x14ac:dyDescent="0.25">
      <c r="A44" s="318"/>
      <c r="B44" s="153">
        <v>2026</v>
      </c>
      <c r="C44" s="43">
        <v>20.077071467593001</v>
      </c>
      <c r="D44" s="39">
        <v>21.109370266209503</v>
      </c>
      <c r="E44" s="39">
        <v>19.730210999267754</v>
      </c>
      <c r="F44" s="38">
        <v>20.668938379268294</v>
      </c>
      <c r="H44" s="324"/>
      <c r="I44" s="239">
        <v>2015</v>
      </c>
      <c r="J44" s="23">
        <f>'Tool paritaire comités'!N97</f>
        <v>15.042078952517986</v>
      </c>
      <c r="K44" s="18" cm="1">
        <f t="array" ref="K44">SUMPRODUCT((Benchmarks!$C$2:$F$2='Tool paritaire comités'!$D$67)*(Benchmarks!$C4:$F4))</f>
        <v>12.659832526042486</v>
      </c>
      <c r="L44" s="267">
        <f>'Tool paritaire comités'!Q97</f>
        <v>12.66918179674605</v>
      </c>
      <c r="M44" s="17" cm="1">
        <f t="array" ref="M44">SUMPRODUCT((Benchmarks!$C$2:$F$2='Tool paritaire comités'!$D$67)*(Benchmarks!$C32:$F32))</f>
        <v>12.52926708881586</v>
      </c>
      <c r="N44" s="22"/>
      <c r="O44" s="226">
        <v>2015</v>
      </c>
      <c r="P44" s="214">
        <f>J44</f>
        <v>15.042078952517986</v>
      </c>
      <c r="Q44" s="38">
        <f>K44</f>
        <v>12.659832526042486</v>
      </c>
      <c r="R44" s="214">
        <f t="shared" ref="R44:R50" si="2">L44</f>
        <v>12.66918179674605</v>
      </c>
      <c r="S44" s="206">
        <f t="shared" ref="S44:S50" si="3">M44</f>
        <v>12.52926708881586</v>
      </c>
    </row>
    <row r="45" spans="1:23" customFormat="1" x14ac:dyDescent="0.25">
      <c r="A45" s="318"/>
      <c r="B45" s="153">
        <v>2027</v>
      </c>
      <c r="C45" s="43">
        <v>19.85678154618077</v>
      </c>
      <c r="D45" s="39">
        <v>20.89414335831065</v>
      </c>
      <c r="E45" s="39">
        <v>19.731109667086518</v>
      </c>
      <c r="F45" s="38">
        <v>20.109877554277602</v>
      </c>
      <c r="H45" s="324"/>
      <c r="I45" s="239">
        <v>2016</v>
      </c>
      <c r="J45" s="23">
        <f>'Tool paritaire comités'!N98</f>
        <v>14.635967560175486</v>
      </c>
      <c r="K45" s="18" cm="1">
        <f t="array" ref="K45">SUMPRODUCT((Benchmarks!$C$2:$F$2='Tool paritaire comités'!$D$67)*(Benchmarks!$C5:$F5))</f>
        <v>13.413731263724635</v>
      </c>
      <c r="L45" s="267">
        <f>'Tool paritaire comités'!Q98</f>
        <v>13.786164117619206</v>
      </c>
      <c r="M45" s="17" cm="1">
        <f t="array" ref="M45">SUMPRODUCT((Benchmarks!$C$2:$F$2='Tool paritaire comités'!$D$67)*(Benchmarks!$C33:$F33))</f>
        <v>13.606062584644288</v>
      </c>
      <c r="N45" s="22"/>
      <c r="O45" s="226">
        <v>2016</v>
      </c>
      <c r="P45" s="214">
        <f t="shared" ref="P45:P49" si="4">J45</f>
        <v>14.635967560175486</v>
      </c>
      <c r="Q45" s="38">
        <f t="shared" ref="Q45:Q49" si="5">K45</f>
        <v>13.413731263724635</v>
      </c>
      <c r="R45" s="214">
        <f t="shared" si="2"/>
        <v>13.786164117619206</v>
      </c>
      <c r="S45" s="206">
        <f t="shared" si="3"/>
        <v>13.606062584644288</v>
      </c>
    </row>
    <row r="46" spans="1:23" customFormat="1" x14ac:dyDescent="0.25">
      <c r="A46" s="318"/>
      <c r="B46" s="153">
        <v>2028</v>
      </c>
      <c r="C46" s="43">
        <v>19.582438086659106</v>
      </c>
      <c r="D46" s="39">
        <v>20.510599100764722</v>
      </c>
      <c r="E46" s="39">
        <v>19.679795116613281</v>
      </c>
      <c r="F46" s="38">
        <v>19.573090706315799</v>
      </c>
      <c r="H46" s="324"/>
      <c r="I46" s="239">
        <v>2017</v>
      </c>
      <c r="J46" s="23">
        <f>'Tool paritaire comités'!N99</f>
        <v>15.46430105434505</v>
      </c>
      <c r="K46" s="18" cm="1">
        <f t="array" ref="K46">SUMPRODUCT((Benchmarks!$C$2:$F$2='Tool paritaire comités'!$D$67)*(Benchmarks!$C6:$F6))</f>
        <v>13.528153073745836</v>
      </c>
      <c r="L46" s="267">
        <f>'Tool paritaire comités'!Q99</f>
        <v>15.139889585477684</v>
      </c>
      <c r="M46" s="17" cm="1">
        <f t="array" ref="M46">SUMPRODUCT((Benchmarks!$C$2:$F$2='Tool paritaire comités'!$D$67)*(Benchmarks!$C34:$F34))</f>
        <v>14.769399131643441</v>
      </c>
      <c r="N46" s="22"/>
      <c r="O46" s="226">
        <v>2017</v>
      </c>
      <c r="P46" s="214">
        <f t="shared" si="4"/>
        <v>15.46430105434505</v>
      </c>
      <c r="Q46" s="38">
        <f t="shared" si="5"/>
        <v>13.528153073745836</v>
      </c>
      <c r="R46" s="214">
        <f t="shared" si="2"/>
        <v>15.139889585477684</v>
      </c>
      <c r="S46" s="206">
        <f t="shared" si="3"/>
        <v>14.769399131643441</v>
      </c>
    </row>
    <row r="47" spans="1:23" customFormat="1" x14ac:dyDescent="0.25">
      <c r="A47" s="318"/>
      <c r="B47" s="153">
        <v>2029</v>
      </c>
      <c r="C47" s="43">
        <v>19.214242689090931</v>
      </c>
      <c r="D47" s="39">
        <v>20.000077003958879</v>
      </c>
      <c r="E47" s="39">
        <v>19.445585232695151</v>
      </c>
      <c r="F47" s="38">
        <v>19.075039116638841</v>
      </c>
      <c r="H47" s="324"/>
      <c r="I47" s="239">
        <v>2018</v>
      </c>
      <c r="J47" s="23">
        <f>'Tool paritaire comités'!N100</f>
        <v>15.878875870140515</v>
      </c>
      <c r="K47" s="18" cm="1">
        <f t="array" ref="K47">SUMPRODUCT((Benchmarks!$C$2:$F$2='Tool paritaire comités'!$D$67)*(Benchmarks!$C7:$F7))</f>
        <v>13.884441082917801</v>
      </c>
      <c r="L47" s="267">
        <f>'Tool paritaire comités'!Q100</f>
        <v>16.269169146257724</v>
      </c>
      <c r="M47" s="17" cm="1">
        <f t="array" ref="M47">SUMPRODUCT((Benchmarks!$C$2:$F$2='Tool paritaire comités'!$D$67)*(Benchmarks!$C35:$F35))</f>
        <v>15.840906667605244</v>
      </c>
      <c r="N47" s="22"/>
      <c r="O47" s="226">
        <v>2018</v>
      </c>
      <c r="P47" s="214">
        <f t="shared" si="4"/>
        <v>15.878875870140515</v>
      </c>
      <c r="Q47" s="38">
        <f t="shared" si="5"/>
        <v>13.884441082917801</v>
      </c>
      <c r="R47" s="214">
        <f t="shared" si="2"/>
        <v>16.269169146257724</v>
      </c>
      <c r="S47" s="206">
        <f t="shared" si="3"/>
        <v>15.840906667605244</v>
      </c>
    </row>
    <row r="48" spans="1:23" customFormat="1" x14ac:dyDescent="0.25">
      <c r="A48" s="318"/>
      <c r="B48" s="153">
        <v>2030</v>
      </c>
      <c r="C48" s="43">
        <v>19.19108836494576</v>
      </c>
      <c r="D48" s="39">
        <v>19.936303694751565</v>
      </c>
      <c r="E48" s="39">
        <v>19.474049419983498</v>
      </c>
      <c r="F48" s="38">
        <v>19.072027187883787</v>
      </c>
      <c r="H48" s="324"/>
      <c r="I48" s="239">
        <v>2019</v>
      </c>
      <c r="J48" s="23">
        <f>'Tool paritaire comités'!N101</f>
        <v>15.375867356991286</v>
      </c>
      <c r="K48" s="18" cm="1">
        <f t="array" ref="K48">SUMPRODUCT((Benchmarks!$C$2:$F$2='Tool paritaire comités'!$D$67)*(Benchmarks!$C8:$F8))</f>
        <v>13.70852008895945</v>
      </c>
      <c r="L48" s="267">
        <f>'Tool paritaire comités'!Q101</f>
        <v>17.743612932398825</v>
      </c>
      <c r="M48" s="17" cm="1">
        <f t="array" ref="M48">SUMPRODUCT((Benchmarks!$C$2:$F$2='Tool paritaire comités'!$D$67)*(Benchmarks!$C36:$F36))</f>
        <v>17.205830001713256</v>
      </c>
      <c r="N48" s="22"/>
      <c r="O48" s="226">
        <v>2019</v>
      </c>
      <c r="P48" s="214">
        <f t="shared" si="4"/>
        <v>15.375867356991286</v>
      </c>
      <c r="Q48" s="38">
        <f t="shared" si="5"/>
        <v>13.70852008895945</v>
      </c>
      <c r="R48" s="214">
        <f t="shared" si="2"/>
        <v>17.743612932398825</v>
      </c>
      <c r="S48" s="206">
        <f t="shared" si="3"/>
        <v>17.205830001713256</v>
      </c>
    </row>
    <row r="49" spans="1:19" customFormat="1" ht="15" customHeight="1" x14ac:dyDescent="0.25">
      <c r="A49" s="319" t="s">
        <v>106</v>
      </c>
      <c r="B49" s="320"/>
      <c r="C49" s="43">
        <v>19.68438403808042</v>
      </c>
      <c r="D49" s="39">
        <v>20.607867065126396</v>
      </c>
      <c r="E49" s="39">
        <v>19.611855776853229</v>
      </c>
      <c r="F49" s="38">
        <v>19.938435711857618</v>
      </c>
      <c r="H49" s="324"/>
      <c r="I49" s="239">
        <v>2020</v>
      </c>
      <c r="J49" s="23">
        <f>'Tool paritaire comités'!N102</f>
        <v>15.707042051574884</v>
      </c>
      <c r="K49" s="18" cm="1">
        <f t="array" ref="K49">SUMPRODUCT((Benchmarks!$C$2:$F$2='Tool paritaire comités'!$D$67)*(Benchmarks!$C9:$F9))</f>
        <v>13.233070567520405</v>
      </c>
      <c r="L49" s="267">
        <f>'Tool paritaire comités'!Q102</f>
        <v>18.775111545206329</v>
      </c>
      <c r="M49" s="17" cm="1">
        <f t="array" ref="M49">SUMPRODUCT((Benchmarks!$C$2:$F$2='Tool paritaire comités'!$D$67)*(Benchmarks!$C37:$F37))</f>
        <v>18.391375872075709</v>
      </c>
      <c r="N49" s="22"/>
      <c r="O49" s="226">
        <v>2020</v>
      </c>
      <c r="P49" s="214">
        <f t="shared" si="4"/>
        <v>15.707042051574884</v>
      </c>
      <c r="Q49" s="38">
        <f t="shared" si="5"/>
        <v>13.233070567520405</v>
      </c>
      <c r="R49" s="214">
        <f t="shared" si="2"/>
        <v>18.775111545206329</v>
      </c>
      <c r="S49" s="206">
        <f t="shared" si="3"/>
        <v>18.391375872075709</v>
      </c>
    </row>
    <row r="50" spans="1:19" customFormat="1" ht="15" customHeight="1" x14ac:dyDescent="0.25">
      <c r="A50" s="318"/>
      <c r="B50" s="153">
        <v>2025</v>
      </c>
      <c r="C50" s="62">
        <v>20.18468207401294</v>
      </c>
      <c r="D50" s="44">
        <v>21.19670896676304</v>
      </c>
      <c r="E50" s="44">
        <v>19.610384225473176</v>
      </c>
      <c r="F50" s="63">
        <v>21.13164132676139</v>
      </c>
      <c r="H50" s="324"/>
      <c r="I50" s="240">
        <v>2021</v>
      </c>
      <c r="J50" s="23">
        <f>'Tool paritaire comités'!N103</f>
        <v>15.248273611827884</v>
      </c>
      <c r="K50" s="18" cm="1">
        <f t="array" ref="K50">SUMPRODUCT((Benchmarks!$C$2:$F$2='Tool paritaire comités'!$D$67)*(Benchmarks!$C10:$F10))</f>
        <v>13.689129145589446</v>
      </c>
      <c r="L50" s="267">
        <f>'Tool paritaire comités'!Q103</f>
        <v>19.342270355940038</v>
      </c>
      <c r="M50" s="17" cm="1">
        <f t="array" ref="M50">SUMPRODUCT((Benchmarks!$C$2:$F$2='Tool paritaire comités'!$D$67)*(Benchmarks!$C38:$F38))</f>
        <v>19.096551717110163</v>
      </c>
      <c r="N50" s="22"/>
      <c r="O50" s="226">
        <v>2021</v>
      </c>
      <c r="P50" s="214">
        <f>J50</f>
        <v>15.248273611827884</v>
      </c>
      <c r="Q50" s="38">
        <f>K50</f>
        <v>13.689129145589446</v>
      </c>
      <c r="R50" s="214">
        <f t="shared" si="2"/>
        <v>19.342270355940038</v>
      </c>
      <c r="S50" s="206">
        <f t="shared" si="3"/>
        <v>19.096551717110163</v>
      </c>
    </row>
    <row r="51" spans="1:19" customFormat="1" x14ac:dyDescent="0.25">
      <c r="A51" s="318"/>
      <c r="B51" s="153">
        <v>2026</v>
      </c>
      <c r="C51" s="43">
        <v>20.077071467593001</v>
      </c>
      <c r="D51" s="39">
        <v>21.10937026620951</v>
      </c>
      <c r="E51" s="39">
        <v>19.730210999267761</v>
      </c>
      <c r="F51" s="38">
        <v>20.668938379268294</v>
      </c>
      <c r="H51" s="324"/>
      <c r="I51" s="240">
        <v>2022</v>
      </c>
      <c r="J51" s="23">
        <f>'Tool paritaire comités'!N104</f>
        <v>16.315972881809437</v>
      </c>
      <c r="K51" s="18" cm="1">
        <f t="array" ref="K51">SUMPRODUCT((Benchmarks!$C$2:$F$2='Tool paritaire comités'!$D$67)*(Benchmarks!$C11:$F11))</f>
        <v>14.07027431257794</v>
      </c>
      <c r="L51" s="267">
        <f>'Tool paritaire comités'!Q104</f>
        <v>19.755596455934597</v>
      </c>
      <c r="M51" s="17" cm="1">
        <f t="array" ref="M51">SUMPRODUCT((Benchmarks!$C$2:$F$2='Tool paritaire comités'!$D$67)*(Benchmarks!$C39:$F39))</f>
        <v>19.764389223133719</v>
      </c>
      <c r="N51" s="22"/>
      <c r="O51" s="226">
        <v>2022</v>
      </c>
      <c r="P51" s="214">
        <f t="shared" ref="P51" si="6">J51</f>
        <v>16.315972881809437</v>
      </c>
      <c r="Q51" s="38">
        <f t="shared" ref="Q51" si="7">K51</f>
        <v>14.07027431257794</v>
      </c>
      <c r="R51" s="214">
        <f t="shared" ref="R51" si="8">L51</f>
        <v>19.755596455934597</v>
      </c>
      <c r="S51" s="206">
        <f t="shared" ref="S51" si="9">M51</f>
        <v>19.764389223133719</v>
      </c>
    </row>
    <row r="52" spans="1:19" customFormat="1" ht="15" customHeight="1" x14ac:dyDescent="0.25">
      <c r="A52" s="318"/>
      <c r="B52" s="153">
        <v>2027</v>
      </c>
      <c r="C52" s="43">
        <v>19.85678154618078</v>
      </c>
      <c r="D52" s="39">
        <v>20.89414335831065</v>
      </c>
      <c r="E52" s="39">
        <v>19.731109667086518</v>
      </c>
      <c r="F52" s="38">
        <v>20.109877554277602</v>
      </c>
      <c r="H52" s="324"/>
      <c r="I52" s="240">
        <v>2023</v>
      </c>
      <c r="J52" s="288">
        <f>'Tool paritaire comités'!N105</f>
        <v>15.192053308455852</v>
      </c>
      <c r="K52" s="18" cm="1">
        <f t="array" ref="K52">SUMPRODUCT((Benchmarks!$C$2:$F$2='Tool paritaire comités'!$D$67)*(Benchmarks!$C12:$F12))</f>
        <v>13.551872543755689</v>
      </c>
      <c r="L52" s="267">
        <f>'Tool paritaire comités'!Q105</f>
        <v>20.820983047233181</v>
      </c>
      <c r="M52" s="17" cm="1">
        <f t="array" ref="M52">SUMPRODUCT((Benchmarks!$C$2:$F$2='Tool paritaire comités'!$D$67)*(Benchmarks!$C40:$F40))</f>
        <v>20.392465009016821</v>
      </c>
      <c r="O52" s="226">
        <v>2023</v>
      </c>
      <c r="P52" s="214">
        <f t="shared" ref="P52:S53" si="10">J52</f>
        <v>15.192053308455852</v>
      </c>
      <c r="Q52" s="38">
        <f t="shared" si="10"/>
        <v>13.551872543755689</v>
      </c>
      <c r="R52" s="214">
        <f t="shared" si="10"/>
        <v>20.820983047233181</v>
      </c>
      <c r="S52" s="206">
        <f t="shared" si="10"/>
        <v>20.392465009016821</v>
      </c>
    </row>
    <row r="53" spans="1:19" customFormat="1" x14ac:dyDescent="0.25">
      <c r="A53" s="318"/>
      <c r="B53" s="153">
        <v>2028</v>
      </c>
      <c r="C53" s="43">
        <v>19.582438086659124</v>
      </c>
      <c r="D53" s="39">
        <v>20.510599100764722</v>
      </c>
      <c r="E53" s="39">
        <v>19.679795116613281</v>
      </c>
      <c r="F53" s="38">
        <v>19.573090706315796</v>
      </c>
      <c r="H53" s="283"/>
      <c r="I53" s="240" t="s">
        <v>104</v>
      </c>
      <c r="J53" s="288">
        <f>'Tool paritaire comités'!N106</f>
        <v>14.94016985777259</v>
      </c>
      <c r="K53" s="18" cm="1">
        <f t="array" ref="K53">SUMPRODUCT((Benchmarks!$C$2:$F$2='Tool paritaire comités'!$D$67)*(Benchmarks!$C13:$F13))</f>
        <v>12.528234366262774</v>
      </c>
      <c r="L53" s="267">
        <f>'Tool paritaire comités'!Q106</f>
        <v>21.223747418530735</v>
      </c>
      <c r="M53" s="17" cm="1">
        <f t="array" ref="M53">SUMPRODUCT((Benchmarks!$C$2:$F$2='Tool paritaire comités'!$D$67)*(Benchmarks!$C41:$F41))</f>
        <v>20.934011380613313</v>
      </c>
      <c r="N53" s="37"/>
      <c r="O53" s="290" t="s">
        <v>104</v>
      </c>
      <c r="P53" s="214">
        <f t="shared" si="10"/>
        <v>14.94016985777259</v>
      </c>
      <c r="Q53" s="38">
        <f t="shared" si="10"/>
        <v>12.528234366262774</v>
      </c>
      <c r="R53" s="214">
        <f t="shared" si="10"/>
        <v>21.223747418530735</v>
      </c>
      <c r="S53" s="206">
        <f t="shared" si="10"/>
        <v>20.934011380613313</v>
      </c>
    </row>
    <row r="54" spans="1:19" customFormat="1" ht="15" customHeight="1" x14ac:dyDescent="0.25">
      <c r="A54" s="318"/>
      <c r="B54" s="153">
        <v>2029</v>
      </c>
      <c r="C54" s="43">
        <v>19.214242689090927</v>
      </c>
      <c r="D54" s="39">
        <v>20.000077003958875</v>
      </c>
      <c r="E54" s="39">
        <v>19.445585232695141</v>
      </c>
      <c r="F54" s="38">
        <v>19.075039116638834</v>
      </c>
      <c r="H54" s="321" t="s">
        <v>105</v>
      </c>
      <c r="I54" s="322"/>
      <c r="J54" s="262">
        <f>'Tool paritaire comités'!N107</f>
        <v>15.380060250561096</v>
      </c>
      <c r="K54" s="265" cm="1">
        <f t="array" ref="K54">SUMPRODUCT((Benchmarks!$C$2:$F$2='Tool paritaire comités'!$D$67)*(Benchmarks!$C14:$F14))</f>
        <v>13.426725897109645</v>
      </c>
      <c r="L54" s="259">
        <f>'Tool paritaire comités'!Q107</f>
        <v>17.041065834317489</v>
      </c>
      <c r="M54" s="261" cm="1">
        <f t="array" ref="M54">SUMPRODUCT((Benchmarks!$C$2:$F$2='Tool paritaire comités'!$D$67)*(Benchmarks!$C42:$F42))</f>
        <v>16.775998689483586</v>
      </c>
      <c r="O54" s="217"/>
      <c r="P54" s="215"/>
      <c r="Q54" s="207"/>
      <c r="R54" s="215"/>
      <c r="S54" s="208"/>
    </row>
    <row r="55" spans="1:19" customFormat="1" ht="15" customHeight="1" x14ac:dyDescent="0.25">
      <c r="A55" s="318"/>
      <c r="B55" s="153">
        <v>2030</v>
      </c>
      <c r="C55" s="43">
        <v>19.191088364945756</v>
      </c>
      <c r="D55" s="39">
        <v>19.936303694751562</v>
      </c>
      <c r="E55" s="39">
        <v>19.474049419983494</v>
      </c>
      <c r="F55" s="38">
        <v>19.072027187883773</v>
      </c>
      <c r="H55" s="318"/>
      <c r="I55" s="153">
        <v>2025</v>
      </c>
      <c r="J55" s="24">
        <f>'Tool paritaire comités'!N108</f>
        <v>15.627998803108396</v>
      </c>
      <c r="K55" s="20" cm="1">
        <f t="array" ref="K55">SUMPRODUCT((Benchmarks!$C$2:$F$2='Tool paritaire comités'!$D$67)*(Benchmarks!$C15:$F15))</f>
        <v>13.536524038637069</v>
      </c>
      <c r="L55" s="269">
        <f>'Tool paritaire comités'!Q108</f>
        <v>21.552988048065927</v>
      </c>
      <c r="M55" s="19" cm="1">
        <f t="array" ref="M55">SUMPRODUCT((Benchmarks!$C$2:$F$2='Tool paritaire comités'!$D$67)*(Benchmarks!$C43:$F43))</f>
        <v>21.196708966763037</v>
      </c>
      <c r="O55" s="217">
        <v>2025</v>
      </c>
      <c r="P55" s="215" t="e">
        <f>IF('Tool paritaire comités'!#REF!=Benchmarks!$U$6,Benchmarks!J55,Benchmarks!J62)</f>
        <v>#REF!</v>
      </c>
      <c r="Q55" s="207" t="e">
        <f>IF('Tool paritaire comités'!#REF!=Benchmarks!$U$6,Benchmarks!K55,Benchmarks!K62)</f>
        <v>#REF!</v>
      </c>
      <c r="R55" s="215" t="e">
        <f>IF('Tool paritaire comités'!#REF!=Benchmarks!$U$6,Benchmarks!L55,Benchmarks!L62)</f>
        <v>#REF!</v>
      </c>
      <c r="S55" s="208" t="e">
        <f>IF('Tool paritaire comités'!#REF!=Benchmarks!$U$6,Benchmarks!M55,Benchmarks!M62)</f>
        <v>#REF!</v>
      </c>
    </row>
    <row r="56" spans="1:19" customFormat="1" x14ac:dyDescent="0.25">
      <c r="A56" s="402" t="s">
        <v>106</v>
      </c>
      <c r="B56" s="403"/>
      <c r="C56" s="43">
        <v>19.68438403808042</v>
      </c>
      <c r="D56" s="39">
        <v>20.607867065126392</v>
      </c>
      <c r="E56" s="39">
        <v>19.611855776853229</v>
      </c>
      <c r="F56" s="38">
        <v>19.938435711857615</v>
      </c>
      <c r="H56" s="318"/>
      <c r="I56" s="153">
        <v>2026</v>
      </c>
      <c r="J56" s="24">
        <f>'Tool paritaire comités'!N109</f>
        <v>15.794223038727569</v>
      </c>
      <c r="K56" s="20" cm="1">
        <f t="array" ref="K56">SUMPRODUCT((Benchmarks!$C$2:$F$2='Tool paritaire comités'!$D$67)*(Benchmarks!$C16:$F16))</f>
        <v>13.702370801419711</v>
      </c>
      <c r="L56" s="269">
        <f>'Tool paritaire comités'!Q109</f>
        <v>21.700015471368747</v>
      </c>
      <c r="M56" s="19" cm="1">
        <f t="array" ref="M56">SUMPRODUCT((Benchmarks!$C$2:$F$2='Tool paritaire comités'!$D$67)*(Benchmarks!$C44:$F44))</f>
        <v>21.109370266209503</v>
      </c>
      <c r="O56" s="217">
        <v>2026</v>
      </c>
      <c r="P56" s="215" t="e">
        <f>IF('Tool paritaire comités'!#REF!=Benchmarks!$U$6,Benchmarks!J56,Benchmarks!J63)</f>
        <v>#REF!</v>
      </c>
      <c r="Q56" s="207" t="e">
        <f>IF('Tool paritaire comités'!#REF!=Benchmarks!$U$6,Benchmarks!K56,Benchmarks!K63)</f>
        <v>#REF!</v>
      </c>
      <c r="R56" s="215" t="e">
        <f>IF('Tool paritaire comités'!#REF!=Benchmarks!$U$6,Benchmarks!L56,Benchmarks!L63)</f>
        <v>#REF!</v>
      </c>
      <c r="S56" s="208" t="e">
        <f>IF('Tool paritaire comités'!#REF!=Benchmarks!$U$6,Benchmarks!M56,Benchmarks!M63)</f>
        <v>#REF!</v>
      </c>
    </row>
    <row r="57" spans="1:19" customFormat="1" x14ac:dyDescent="0.25">
      <c r="A57" s="404"/>
      <c r="B57" s="404"/>
      <c r="C57" s="43"/>
      <c r="D57" s="39"/>
      <c r="E57" s="39"/>
      <c r="F57" s="38"/>
      <c r="H57" s="318"/>
      <c r="I57" s="153">
        <v>2027</v>
      </c>
      <c r="J57" s="24">
        <f>'Tool paritaire comités'!N110</f>
        <v>15.940959186876608</v>
      </c>
      <c r="K57" s="20" cm="1">
        <f t="array" ref="K57">SUMPRODUCT((Benchmarks!$C$2:$F$2='Tool paritaire comités'!$D$67)*(Benchmarks!$C17:$F17))</f>
        <v>13.828157352184792</v>
      </c>
      <c r="L57" s="269">
        <f>'Tool paritaire comités'!Q110</f>
        <v>21.799147327086597</v>
      </c>
      <c r="M57" s="19" cm="1">
        <f t="array" ref="M57">SUMPRODUCT((Benchmarks!$C$2:$F$2='Tool paritaire comités'!$D$67)*(Benchmarks!$C45:$F45))</f>
        <v>20.89414335831065</v>
      </c>
      <c r="O57" s="217">
        <v>2027</v>
      </c>
      <c r="P57" s="215" t="e">
        <f>IF('Tool paritaire comités'!#REF!=Benchmarks!$U$6,Benchmarks!J57,Benchmarks!J64)</f>
        <v>#REF!</v>
      </c>
      <c r="Q57" s="207" t="e">
        <f>IF('Tool paritaire comités'!#REF!=Benchmarks!$U$6,Benchmarks!K57,Benchmarks!K64)</f>
        <v>#REF!</v>
      </c>
      <c r="R57" s="215" t="e">
        <f>IF('Tool paritaire comités'!#REF!=Benchmarks!$U$6,Benchmarks!L57,Benchmarks!L64)</f>
        <v>#REF!</v>
      </c>
      <c r="S57" s="208" t="e">
        <f>IF('Tool paritaire comités'!#REF!=Benchmarks!$U$6,Benchmarks!M57,Benchmarks!M64)</f>
        <v>#REF!</v>
      </c>
    </row>
    <row r="58" spans="1:19" customFormat="1" x14ac:dyDescent="0.25">
      <c r="A58" s="246"/>
      <c r="B58" s="153"/>
      <c r="C58" s="43"/>
      <c r="D58" s="39"/>
      <c r="E58" s="39"/>
      <c r="F58" s="38"/>
      <c r="H58" s="318"/>
      <c r="I58" s="153">
        <v>2028</v>
      </c>
      <c r="J58" s="24">
        <f>'Tool paritaire comités'!N111</f>
        <v>16.042386805490075</v>
      </c>
      <c r="K58" s="20" cm="1">
        <f t="array" ref="K58">SUMPRODUCT((Benchmarks!$C$2:$F$2='Tool paritaire comités'!$D$67)*(Benchmarks!$C18:$F18))</f>
        <v>13.924941797593767</v>
      </c>
      <c r="L58" s="269">
        <f>'Tool paritaire comités'!Q111</f>
        <v>21.516204051329634</v>
      </c>
      <c r="M58" s="19" cm="1">
        <f t="array" ref="M58">SUMPRODUCT((Benchmarks!$C$2:$F$2='Tool paritaire comités'!$D$67)*(Benchmarks!$C46:$F46))</f>
        <v>20.510599100764722</v>
      </c>
      <c r="O58" s="217">
        <v>2028</v>
      </c>
      <c r="P58" s="215" t="e">
        <f>IF('Tool paritaire comités'!#REF!=Benchmarks!$U$6,Benchmarks!J58,Benchmarks!J65)</f>
        <v>#REF!</v>
      </c>
      <c r="Q58" s="207" t="e">
        <f>IF('Tool paritaire comités'!#REF!=Benchmarks!$U$6,Benchmarks!K58,Benchmarks!K65)</f>
        <v>#REF!</v>
      </c>
      <c r="R58" s="215" t="e">
        <f>IF('Tool paritaire comités'!#REF!=Benchmarks!$U$6,Benchmarks!L58,Benchmarks!L65)</f>
        <v>#REF!</v>
      </c>
      <c r="S58" s="208" t="e">
        <f>IF('Tool paritaire comités'!#REF!=Benchmarks!$U$6,Benchmarks!M58,Benchmarks!M65)</f>
        <v>#REF!</v>
      </c>
    </row>
    <row r="59" spans="1:19" customFormat="1" x14ac:dyDescent="0.25">
      <c r="A59" s="56"/>
      <c r="B59" s="3"/>
      <c r="C59" s="43"/>
      <c r="D59" s="39"/>
      <c r="E59" s="39"/>
      <c r="F59" s="38"/>
      <c r="H59" s="318"/>
      <c r="I59" s="153">
        <v>2029</v>
      </c>
      <c r="J59" s="24">
        <f>'Tool paritaire comités'!N112</f>
        <v>16.174847540817829</v>
      </c>
      <c r="K59" s="20" cm="1">
        <f t="array" ref="K59">SUMPRODUCT((Benchmarks!$C$2:$F$2='Tool paritaire comités'!$D$67)*(Benchmarks!$C19:$F19))</f>
        <v>14.007959103012105</v>
      </c>
      <c r="L59" s="269">
        <f>'Tool paritaire comités'!Q112</f>
        <v>21.187890882218664</v>
      </c>
      <c r="M59" s="19" cm="1">
        <f t="array" ref="M59">SUMPRODUCT((Benchmarks!$C$2:$F$2='Tool paritaire comités'!$D$67)*(Benchmarks!$C47:$F47))</f>
        <v>20.000077003958879</v>
      </c>
      <c r="O59" s="217">
        <v>2029</v>
      </c>
      <c r="P59" s="215" t="e">
        <f>IF('Tool paritaire comités'!#REF!=Benchmarks!$U$6,Benchmarks!J59,Benchmarks!J66)</f>
        <v>#REF!</v>
      </c>
      <c r="Q59" s="207" t="e">
        <f>IF('Tool paritaire comités'!#REF!=Benchmarks!$U$6,Benchmarks!K59,Benchmarks!K66)</f>
        <v>#REF!</v>
      </c>
      <c r="R59" s="215" t="e">
        <f>IF('Tool paritaire comités'!#REF!=Benchmarks!$U$6,Benchmarks!L59,Benchmarks!L66)</f>
        <v>#REF!</v>
      </c>
      <c r="S59" s="208" t="e">
        <f>IF('Tool paritaire comités'!#REF!=Benchmarks!$U$6,Benchmarks!M59,Benchmarks!M66)</f>
        <v>#REF!</v>
      </c>
    </row>
    <row r="60" spans="1:19" customFormat="1" x14ac:dyDescent="0.25">
      <c r="A60" s="56"/>
      <c r="B60" s="3"/>
      <c r="C60" s="43"/>
      <c r="D60" s="39"/>
      <c r="E60" s="39"/>
      <c r="F60" s="38"/>
      <c r="H60" s="318"/>
      <c r="I60" s="153">
        <v>2030</v>
      </c>
      <c r="J60" s="65">
        <f>'Tool paritaire comités'!N113</f>
        <v>16.267642779673892</v>
      </c>
      <c r="K60" s="20" cm="1">
        <f t="array" ref="K60">SUMPRODUCT((Benchmarks!$C$2:$F$2='Tool paritaire comités'!$D$67)*(Benchmarks!$C20:$F20))</f>
        <v>14.074970606053977</v>
      </c>
      <c r="L60" s="269">
        <f>'Tool paritaire comités'!Q113</f>
        <v>21.270863690871852</v>
      </c>
      <c r="M60" s="19" cm="1">
        <f t="array" ref="M60">SUMPRODUCT((Benchmarks!$C$2:$F$2='Tool paritaire comités'!$D$67)*(Benchmarks!$C48:$F48))</f>
        <v>19.936303694751565</v>
      </c>
      <c r="O60" s="218">
        <v>2030</v>
      </c>
      <c r="P60" s="209" t="e">
        <f>IF('Tool paritaire comités'!#REF!=Benchmarks!$U$6,Benchmarks!J60,Benchmarks!J67)</f>
        <v>#REF!</v>
      </c>
      <c r="Q60" s="211" t="e">
        <f>IF('Tool paritaire comités'!#REF!=Benchmarks!$U$6,Benchmarks!K60,Benchmarks!K67)</f>
        <v>#REF!</v>
      </c>
      <c r="R60" s="209" t="e">
        <f>IF('Tool paritaire comités'!#REF!=Benchmarks!$U$6,Benchmarks!L60,Benchmarks!L67)</f>
        <v>#REF!</v>
      </c>
      <c r="S60" s="210" t="e">
        <f>IF('Tool paritaire comités'!#REF!=Benchmarks!$U$6,Benchmarks!M60,Benchmarks!M67)</f>
        <v>#REF!</v>
      </c>
    </row>
    <row r="61" spans="1:19" customFormat="1" ht="15" customHeight="1" x14ac:dyDescent="0.25">
      <c r="A61" s="56"/>
      <c r="B61" s="3"/>
      <c r="C61" s="43"/>
      <c r="D61" s="39"/>
      <c r="E61" s="39"/>
      <c r="F61" s="38"/>
      <c r="H61" s="319" t="s">
        <v>106</v>
      </c>
      <c r="I61" s="320"/>
      <c r="J61" s="25">
        <f>'Tool paritaire comités'!N114</f>
        <v>15.974676359115728</v>
      </c>
      <c r="K61" s="258" cm="1">
        <f t="array" ref="K61">SUMPRODUCT((Benchmarks!$C$2:$F$2='Tool paritaire comités'!$D$67)*(Benchmarks!$C21:$F21))</f>
        <v>13.845820616483572</v>
      </c>
      <c r="L61" s="257">
        <f>'Tool paritaire comités'!Q114</f>
        <v>21.504518245156905</v>
      </c>
      <c r="M61" s="21" cm="1">
        <f t="array" ref="M61">SUMPRODUCT((Benchmarks!$C$2:$F$2='Tool paritaire comités'!$D$67)*(Benchmarks!$C49:$F49))</f>
        <v>20.607867065126396</v>
      </c>
    </row>
    <row r="62" spans="1:19" ht="15" customHeight="1" x14ac:dyDescent="0.25">
      <c r="D62" s="39"/>
      <c r="E62" s="39"/>
      <c r="F62" s="38"/>
      <c r="H62" s="318"/>
      <c r="I62" s="153">
        <v>2025</v>
      </c>
      <c r="J62" s="24" t="e">
        <f>'Tool paritaire comités'!#REF!</f>
        <v>#REF!</v>
      </c>
      <c r="K62" s="20" cm="1">
        <f t="array" ref="K62">SUMPRODUCT((Benchmarks!$C$2:$F$2='Tool paritaire comités'!$D$67)*(Benchmarks!$C22:$F22))</f>
        <v>13.402771302036642</v>
      </c>
      <c r="L62" s="268" t="e">
        <f>'Tool paritaire comités'!#REF!</f>
        <v>#REF!</v>
      </c>
      <c r="M62" s="33" cm="1">
        <f t="array" ref="M62">SUMPRODUCT((Benchmarks!$C$2:$F$2='Tool paritaire comités'!$D$67)*(Benchmarks!$C50:$F50))</f>
        <v>21.19670896676304</v>
      </c>
    </row>
    <row r="63" spans="1:19" x14ac:dyDescent="0.25">
      <c r="H63" s="318"/>
      <c r="I63" s="153">
        <v>2026</v>
      </c>
      <c r="J63" s="24" t="e">
        <f>'Tool paritaire comités'!#REF!</f>
        <v>#REF!</v>
      </c>
      <c r="K63" s="20" cm="1">
        <f t="array" ref="K63">SUMPRODUCT((Benchmarks!$C$2:$F$2='Tool paritaire comités'!$D$67)*(Benchmarks!$C23:$F23))</f>
        <v>13.568618064819294</v>
      </c>
      <c r="L63" s="269" t="e">
        <f>'Tool paritaire comités'!#REF!</f>
        <v>#REF!</v>
      </c>
      <c r="M63" s="19" cm="1">
        <f t="array" ref="M63">SUMPRODUCT((Benchmarks!$C$2:$F$2='Tool paritaire comités'!$D$67)*(Benchmarks!$C51:$F51))</f>
        <v>21.10937026620951</v>
      </c>
    </row>
    <row r="64" spans="1:19" x14ac:dyDescent="0.25">
      <c r="H64" s="318"/>
      <c r="I64" s="153">
        <v>2027</v>
      </c>
      <c r="J64" s="24" t="e">
        <f>'Tool paritaire comités'!#REF!</f>
        <v>#REF!</v>
      </c>
      <c r="K64" s="20" cm="1">
        <f t="array" ref="K64">SUMPRODUCT((Benchmarks!$C$2:$F$2='Tool paritaire comités'!$D$67)*(Benchmarks!$C24:$F24))</f>
        <v>13.694404615584368</v>
      </c>
      <c r="L64" s="269" t="e">
        <f>'Tool paritaire comités'!#REF!</f>
        <v>#REF!</v>
      </c>
      <c r="M64" s="19" cm="1">
        <f t="array" ref="M64">SUMPRODUCT((Benchmarks!$C$2:$F$2='Tool paritaire comités'!$D$67)*(Benchmarks!$C52:$F52))</f>
        <v>20.89414335831065</v>
      </c>
    </row>
    <row r="65" spans="8:13" x14ac:dyDescent="0.25">
      <c r="H65" s="318"/>
      <c r="I65" s="153">
        <v>2028</v>
      </c>
      <c r="J65" s="24" t="e">
        <f>'Tool paritaire comités'!#REF!</f>
        <v>#REF!</v>
      </c>
      <c r="K65" s="20" cm="1">
        <f t="array" ref="K65">SUMPRODUCT((Benchmarks!$C$2:$F$2='Tool paritaire comités'!$D$67)*(Benchmarks!$C25:$F25))</f>
        <v>13.791189060993329</v>
      </c>
      <c r="L65" s="269" t="e">
        <f>'Tool paritaire comités'!#REF!</f>
        <v>#REF!</v>
      </c>
      <c r="M65" s="19" cm="1">
        <f t="array" ref="M65">SUMPRODUCT((Benchmarks!$C$2:$F$2='Tool paritaire comités'!$D$67)*(Benchmarks!$C53:$F53))</f>
        <v>20.510599100764722</v>
      </c>
    </row>
    <row r="66" spans="8:13" x14ac:dyDescent="0.25">
      <c r="H66" s="318"/>
      <c r="I66" s="153">
        <v>2029</v>
      </c>
      <c r="J66" s="24" t="e">
        <f>'Tool paritaire comités'!#REF!</f>
        <v>#REF!</v>
      </c>
      <c r="K66" s="20" cm="1">
        <f t="array" ref="K66">SUMPRODUCT((Benchmarks!$C$2:$F$2='Tool paritaire comités'!$D$67)*(Benchmarks!$C26:$F26))</f>
        <v>13.874206366411684</v>
      </c>
      <c r="L66" s="269" t="e">
        <f>'Tool paritaire comités'!#REF!</f>
        <v>#REF!</v>
      </c>
      <c r="M66" s="19" cm="1">
        <f t="array" ref="M66">SUMPRODUCT((Benchmarks!$C$2:$F$2='Tool paritaire comités'!$D$67)*(Benchmarks!$C54:$F54))</f>
        <v>20.000077003958875</v>
      </c>
    </row>
    <row r="67" spans="8:13" x14ac:dyDescent="0.25">
      <c r="H67" s="318"/>
      <c r="I67" s="153">
        <v>2030</v>
      </c>
      <c r="J67" s="24" t="e">
        <f>'Tool paritaire comités'!#REF!</f>
        <v>#REF!</v>
      </c>
      <c r="K67" s="20" cm="1">
        <f t="array" ref="K67">SUMPRODUCT((Benchmarks!$C$2:$F$2='Tool paritaire comités'!$D$67)*(Benchmarks!$C27:$F27))</f>
        <v>13.941217869453562</v>
      </c>
      <c r="L67" s="269" t="e">
        <f>'Tool paritaire comités'!#REF!</f>
        <v>#REF!</v>
      </c>
      <c r="M67" s="19" cm="1">
        <f t="array" ref="M67">SUMPRODUCT((Benchmarks!$C$2:$F$2='Tool paritaire comités'!$D$67)*(Benchmarks!$C55:$F55))</f>
        <v>19.936303694751562</v>
      </c>
    </row>
    <row r="68" spans="8:13" x14ac:dyDescent="0.25">
      <c r="H68" s="319" t="s">
        <v>106</v>
      </c>
      <c r="I68" s="320"/>
      <c r="J68" s="263" t="e">
        <f>'Tool paritaire comités'!#REF!</f>
        <v>#REF!</v>
      </c>
      <c r="K68" s="258" cm="1">
        <f t="array" ref="K68">SUMPRODUCT((Benchmarks!$C$2:$F$2='Tool paritaire comités'!$D$67)*(Benchmarks!$C28:$F28))</f>
        <v>13.712067879883149</v>
      </c>
      <c r="L68" s="270" t="e">
        <f>'Tool paritaire comités'!#REF!</f>
        <v>#REF!</v>
      </c>
      <c r="M68" s="21" cm="1">
        <f t="array" ref="M68">SUMPRODUCT((Benchmarks!$C$2:$F$2='Tool paritaire comités'!$D$67)*(Benchmarks!$C56:$F56))</f>
        <v>20.607867065126392</v>
      </c>
    </row>
  </sheetData>
  <mergeCells count="34">
    <mergeCell ref="A50:A55"/>
    <mergeCell ref="A56:B56"/>
    <mergeCell ref="H54:I54"/>
    <mergeCell ref="H55:H60"/>
    <mergeCell ref="A57:B57"/>
    <mergeCell ref="H61:I61"/>
    <mergeCell ref="H62:H67"/>
    <mergeCell ref="H68:I68"/>
    <mergeCell ref="H37:I38"/>
    <mergeCell ref="P37:Q39"/>
    <mergeCell ref="J41:J42"/>
    <mergeCell ref="K41:K42"/>
    <mergeCell ref="L41:L42"/>
    <mergeCell ref="M41:M42"/>
    <mergeCell ref="N37:O38"/>
    <mergeCell ref="J37:K39"/>
    <mergeCell ref="L37:M39"/>
    <mergeCell ref="H43:H52"/>
    <mergeCell ref="R37:S39"/>
    <mergeCell ref="P41:P42"/>
    <mergeCell ref="Q41:Q42"/>
    <mergeCell ref="R41:R42"/>
    <mergeCell ref="S41:S42"/>
    <mergeCell ref="A28:B28"/>
    <mergeCell ref="C1:F1"/>
    <mergeCell ref="A49:B49"/>
    <mergeCell ref="A31:A40"/>
    <mergeCell ref="A21:B21"/>
    <mergeCell ref="A3:A12"/>
    <mergeCell ref="A14:B14"/>
    <mergeCell ref="A15:A20"/>
    <mergeCell ref="A22:A27"/>
    <mergeCell ref="A42:B42"/>
    <mergeCell ref="A43:A4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Schema</vt:lpstr>
      <vt:lpstr>Tool paritaire comités</vt:lpstr>
      <vt:lpstr>FAQ</vt:lpstr>
      <vt:lpstr>data PC</vt:lpstr>
      <vt:lpstr>Benchmarks</vt:lpstr>
      <vt:lpstr>'Tool paritaire comités'!Print_Area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2016-02-23T15:18:31Z</dcterms:created>
  <dcterms:modified xsi:type="dcterms:W3CDTF">2025-06-16T13:14:21Z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